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июнь" sheetId="1" r:id="rId1"/>
  </sheets>
  <definedNames>
    <definedName name="_xlnm.Print_Titles" localSheetId="0">'июнь'!$A:$A</definedName>
    <definedName name="_xlnm.Print_Area" localSheetId="0">'июнь'!$A$1:$AF$94</definedName>
  </definedNames>
  <calcPr fullCalcOnLoad="1"/>
</workbook>
</file>

<file path=xl/sharedStrings.xml><?xml version="1.0" encoding="utf-8"?>
<sst xmlns="http://schemas.openxmlformats.org/spreadsheetml/2006/main" count="143" uniqueCount="71">
  <si>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</si>
  <si>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</si>
  <si>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</si>
  <si>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</si>
  <si>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</si>
  <si>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</si>
  <si>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</si>
  <si>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</si>
  <si>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</si>
  <si>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</si>
  <si>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</si>
  <si>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</si>
  <si>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</si>
  <si>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</si>
  <si>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</si>
  <si>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</si>
  <si>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</si>
  <si>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</si>
  <si>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</si>
  <si>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</si>
  <si>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</si>
  <si>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</si>
  <si>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</si>
  <si>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</si>
  <si>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</si>
  <si>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Всего</t>
  </si>
  <si>
    <t>Итого по программе, в том числе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</si>
  <si>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</si>
  <si>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</si>
  <si>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</si>
  <si>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</si>
  <si>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</si>
  <si>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</si>
  <si>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</si>
  <si>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</si>
  <si>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</si>
  <si>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</si>
  <si>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</si>
  <si>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</si>
  <si>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</si>
  <si>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</si>
  <si>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Строительство внутриквартальных инженерных сетей по объекту: "3-этажный жилой дом №5 в левобережной части города Когалыма"</t>
  </si>
  <si>
    <t>привлеченные средства</t>
  </si>
  <si>
    <t>Строительство объекта "Сети газоснабжения квартала "Н" и "М" п.Пионерный"</t>
  </si>
  <si>
    <t>Подпрограмма 1 "Содействие развитию градостоительной деятельности"</t>
  </si>
  <si>
    <t>Задача  1 "Формирование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деятельности"</t>
  </si>
  <si>
    <t>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</t>
  </si>
  <si>
    <t>Разработка проекта планировки территории 10 микрорайона города Когалыма</t>
  </si>
  <si>
    <t>Разработка проекта планировки территории 15 микрорайона города Когалыма</t>
  </si>
  <si>
    <t>В адрес подрядной организации направлено предложение о расторжении муниципального контракта, в связи с отсутствием потребности в прохождении экспертизы проекта</t>
  </si>
  <si>
    <t xml:space="preserve">Муниципальный контракт на выполнение работ заключен в 2012 году. В связи с неисполнением проектной организацией обязательств по контракту, ведутся судебные разбирательства По результатам двух судебных разбирательств (Ханты-Мансийский Арбитражный суд и Восьмой арбитражный аппеляционный суд г.Омска) решение принято в пользу Заказчика МУ "УКС г.Когалыма". На отчетную дату разработанный проект подрядной организацией не предоставлен. </t>
  </si>
  <si>
    <t>Улучшение жилищных условий молодых учителей</t>
  </si>
  <si>
    <t>Исполняющий обязанности начальника управления по жилищной политике Администрации города Когалыма</t>
  </si>
  <si>
    <t>Выполнение научно-исследовательской работы по разработке комплексного проекта совершенствования системы управления градостроительным развитием территории городского округа города Когалыма</t>
  </si>
  <si>
    <t xml:space="preserve">Управлением по жилищной политике еженедельно в приемные часы ведется информационно-разъяснительная работа с населением по освещению целей, задач и механизма реализации Программы. Одновременно формируется список участников Программы, путем постановки желающих получить социальную выплату в виде субсидии в 2015 году. По состоянию на отчетную дату количество таких желающих составило 11 семей. На софинансирование мероприятия  в бюджет города Когалыма поступили денежные средства: 19.03.2014 из окружного бюджета в размере 680 350 рублей 27 копеек, 28.04.2014 из федерального бюджета в размере 39 645 рублей 23 копеек. Данные средства являются возвращенным остатком с 2013 года на исполнение обязательств перед получателем свидетельства, выданного 17.12.2013 участнику мероприятия на сумму 757 890 рублей 00 копеек. Обязательства перед получателем свидетельства исполнены в полном объеме, средства перечислены в банк, отобранный для обслуживания средств, предоставляемых в качестве социальных выплат в виде субсидии, в котором участником открыт лицевой счет, на основании поступившей заявки.    </t>
  </si>
  <si>
    <t xml:space="preserve">На софинансирование мероприятия  в бюджет города Когалыма поступили денежные средства: 19.03.2014 из окружного бюджета в размере 200 000 рублей 00 копеек, 28.05.2014 из федерального бюджета в размере 180 000 рублей 00 копеек. Данные средства являются возвращенным остатком с 2013 года на исполнение обязательств перед получателем свидетельства, выданного 17.12.2013 участнику мероприятия на сумму 400 0000 рублей 00 копеек. Обязательства перед получателем свидетельства исполнены в полном объеме, средства перечислены в банк, отобранный для обслуживания средств, предоставляемых в качестве социальных выплат в виде субсидии, в котором участником открыт лицевой счет, на основании поступившей заявки.    </t>
  </si>
  <si>
    <t>Носителям права на получение субсидии направлены уведомления о необходимости предоставления документов для выдачи гарантиыных писем. Администрацией города Когалыма одному носителю права выдано гарантийное письмо на приобретение жилого помещение, срок которого 90 дней. 2 носителя права отказались от получения субсидии в текущем году, отрабатываются претенденты на получение данной субсидии.</t>
  </si>
  <si>
    <t xml:space="preserve">Магистральные и внутриквартальные инженерные сети застройки жилыми домами поселка Пионерный города Когалыма. </t>
  </si>
  <si>
    <t xml:space="preserve">В муниципальную собственность города Когалыма были приобретены квартиры, из них: 30 квартир (КПД70) произведена предоплата в размере 70% на сумму 53 193,9 тыс.руб, 11 квартир (КПД31) был произведен окончательный расчет на сумму 11 839,5 тыс.руб. Денежные средства использованы в полном объеме. В мае размещен муниципальный заказ на приорбретение 26 квартир. В июле произведена оплата по I этапу в размере 90%от цены заключенного конракта за 26 квартир из местного бюджета и 13 квартир из окружного. В августе пройдет оконцательный расчет по первому эжтапу за 13 квартир из средств окружного бюджета в размере 23 880,31 тыс.руб. </t>
  </si>
  <si>
    <t>Средства в размере 9,23 тыс.руб. - остаток средств по контракту на технологическое присоединение к электрическим сетям, срок окончания выполнения работ 15.02.2014. Сетевой организацией нарушены сроки выполнения работ. В связи с изменениемтехнических условий в адрес подрядной организации направлено предложение орасторжении контракта. В последствие плангируется заключение нового контракта натехнологическое присоединение к электрическим сетям с учетом новых технических условий.Средства в размере 22,83 тыс.руб. в связи с тем, что они поступили в бюджет по Соглашению о сотрудничесчтве между Правительством ХМАО - Югры ОАО "НК "ЛУКОЙЛ" (далее-Соглашение), планировались к перераспределнию на другие объекты, но так как Соглашение от 02.12.2010 окончило свое действие (до 01.01.2014)  данные средства перераспределить не представляется возможным. Ведется определение объема работ на целевом объекте.</t>
  </si>
  <si>
    <t xml:space="preserve">05.06.2014 на сумму 1 843,49 тыс. руб. заключен контракт. Выполнение работ предусотрено в два этатпа: I этап - 90 календарных дней, II этап 60 календарных дней, ведутся работы. Экономию планируется распределить на другие потребности. </t>
  </si>
  <si>
    <t xml:space="preserve"> По результатам электронных аукционов заключено 3 контракта:                                                                                                      1. Контракт №0187300013714000010 на строительство сетей водоснабжения заключен 02.04.2014 на сумму 14 741,38 тыс. руб., срок выполнения работ с даты заключения контракта по 31.10.2014, ведутся работы. Оплата за выполненные работы будет произведена в июле.                                                                      2. Контракт №0187300013714000019 на строительство сетей канализации заключен 13.05.2014 на сумму 15 764,35 тыс. рублей, срок выполнения работ с даты заключения контракта по 31.10.2014, ведутся работы.  3. Контракт №0187300013714000180 на строительствосетей водоснабжения котеджной застройки (2-й этап) заключен 25.07.2014 на сумму 8 044,74 тыс.руб., срок выполнекния раббот с даты заключения контракта до 31.10.2014. На сумму экономии в размере 2 596,53 тыс.руб. в нгачале августа планируется к размещению электронный аукцион настроительство сетей водоснабжения коттеджной застройки (3-й этап). </t>
  </si>
  <si>
    <t xml:space="preserve">В бюджет города Когалыма на оказание государственной поддержки ветеранов Великой Отечественной войны поступили денежные средства: 24.04.2014 из окружного бюджета - 897 666 рублей 00 копеек, 25.04.2014 из федерального бюджета  - 2 937 816 рублей 00 копеек.  В Администрации города Когалыма на учете в качестве нуждающихся в жилом помещении, предоставляемом по договору социального найма, в соответствии с Указом Президента Российской Федерации №714, состояли два гражданина указанной категории. Данные граждане изъявили желание на получение меры государственной поддержки в виде единовременной денежной выплаты. Обязательства Администрации города Когалыма по перечислению денежных средств перед данными гражданами исполнены 16.07.2014.   </t>
  </si>
  <si>
    <t>Глава Администрации города Когалыма</t>
  </si>
  <si>
    <t>_____________________________________В.И.Степура</t>
  </si>
  <si>
    <t>План на 01.09.2014</t>
  </si>
  <si>
    <t>Кассовый расход на 01.09.2014</t>
  </si>
  <si>
    <t>Профинансировано на 01.09.2014</t>
  </si>
  <si>
    <t>Отчет о ходе реализации муниципальной программы "Обеспечение доступным и комфортным жильем жителей города Когалыма на 2014-2016 годы" по состоянию на 01.09.2014</t>
  </si>
  <si>
    <t>А.В.Россолова</t>
  </si>
  <si>
    <t>Ответственные за составление сетевого графика                                                 М.Ю.Ватулина тел.: 93776  О.А.Асташкина тел.: 93526 А.А. Ильин тел.: 93782 В.С.Лаишевцев 93825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</si>
</sst>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2"/>
      <name val="Times New Roman"/>
      <family val="1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9" tint="0.39998000860214233"/>
      <name val="Times New Roman"/>
      <family val="1"/>
    </font>
    <font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0" fillId="33" borderId="0" xfId="0" applyFont="1" applyFill="1" applyAlignment="1">
      <alignment horizontal="right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6" fillId="19" borderId="10" xfId="0" applyNumberFormat="1" applyFont="1" applyFill="1" applyBorder="1" applyAlignment="1" applyProtection="1">
      <alignment horizontal="right" vertical="center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top" wrapText="1"/>
    </xf>
    <xf numFmtId="1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173" fontId="3" fillId="0" borderId="0" xfId="0" applyNumberFormat="1" applyFont="1" applyFill="1" applyAlignment="1">
      <alignment vertical="top" wrapText="1"/>
    </xf>
    <xf numFmtId="173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73" fontId="2" fillId="0" borderId="0" xfId="0" applyNumberFormat="1" applyFont="1" applyFill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33" borderId="13" xfId="0" applyNumberFormat="1" applyFont="1" applyFill="1" applyBorder="1" applyAlignment="1">
      <alignment horizontal="center" vertical="center" wrapText="1"/>
    </xf>
    <xf numFmtId="173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left" vertical="top" wrapText="1"/>
    </xf>
    <xf numFmtId="4" fontId="13" fillId="0" borderId="12" xfId="0" applyNumberFormat="1" applyFont="1" applyFill="1" applyBorder="1" applyAlignment="1">
      <alignment horizontal="left" vertical="top" wrapText="1"/>
    </xf>
    <xf numFmtId="4" fontId="57" fillId="0" borderId="10" xfId="0" applyNumberFormat="1" applyFont="1" applyFill="1" applyBorder="1" applyAlignment="1" applyProtection="1">
      <alignment horizontal="center" vertical="center" wrapText="1"/>
      <protection/>
    </xf>
    <xf numFmtId="10" fontId="57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showGridLines="0" tabSelected="1" view="pageBreakPreview" zoomScale="70" zoomScaleNormal="70" zoomScaleSheetLayoutView="70" zoomScalePageLayoutView="0" workbookViewId="0" topLeftCell="A1">
      <pane xSplit="8" ySplit="10" topLeftCell="I86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D86" sqref="D86"/>
    </sheetView>
  </sheetViews>
  <sheetFormatPr defaultColWidth="9.140625" defaultRowHeight="12.75"/>
  <cols>
    <col min="1" max="1" width="45.421875" style="2" customWidth="1"/>
    <col min="2" max="3" width="15.140625" style="13" customWidth="1"/>
    <col min="4" max="4" width="13.8515625" style="12" customWidth="1"/>
    <col min="5" max="7" width="13.421875" style="12" customWidth="1"/>
    <col min="8" max="19" width="16.140625" style="11" customWidth="1"/>
    <col min="20" max="23" width="16.140625" style="12" customWidth="1"/>
    <col min="24" max="24" width="15.7109375" style="12" customWidth="1"/>
    <col min="25" max="31" width="16.140625" style="12" customWidth="1"/>
    <col min="32" max="32" width="32.28125" style="13" customWidth="1"/>
    <col min="33" max="16384" width="9.140625" style="1" customWidth="1"/>
  </cols>
  <sheetData>
    <row r="1" spans="1:15" ht="24.75" customHeight="1">
      <c r="A1" s="24"/>
      <c r="B1" s="26"/>
      <c r="C1" s="26"/>
      <c r="G1" s="75"/>
      <c r="H1" s="75"/>
      <c r="I1" s="10"/>
      <c r="J1" s="10"/>
      <c r="K1" s="10"/>
      <c r="O1" s="11" t="s">
        <v>24</v>
      </c>
    </row>
    <row r="2" spans="1:19" ht="23.25" customHeight="1">
      <c r="A2" s="20"/>
      <c r="B2" s="26"/>
      <c r="C2" s="26"/>
      <c r="O2" s="76" t="s">
        <v>63</v>
      </c>
      <c r="P2" s="76"/>
      <c r="Q2" s="76"/>
      <c r="R2" s="76"/>
      <c r="S2" s="76"/>
    </row>
    <row r="3" spans="1:32" ht="25.5" customHeight="1">
      <c r="A3" s="20"/>
      <c r="B3" s="26"/>
      <c r="C3" s="26"/>
      <c r="O3" s="77" t="s">
        <v>64</v>
      </c>
      <c r="P3" s="77"/>
      <c r="Q3" s="77"/>
      <c r="R3" s="77"/>
      <c r="S3" s="77"/>
      <c r="AF3" s="14"/>
    </row>
    <row r="4" spans="1:32" s="23" customFormat="1" ht="18.75" customHeight="1">
      <c r="A4" s="84" t="s">
        <v>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s="3" customFormat="1" ht="5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15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15"/>
    </row>
    <row r="6" spans="1:32" s="4" customFormat="1" ht="18.75" customHeight="1">
      <c r="A6" s="79" t="s">
        <v>5</v>
      </c>
      <c r="B6" s="80" t="s">
        <v>20</v>
      </c>
      <c r="C6" s="80" t="s">
        <v>65</v>
      </c>
      <c r="D6" s="80" t="s">
        <v>67</v>
      </c>
      <c r="E6" s="80" t="s">
        <v>66</v>
      </c>
      <c r="F6" s="74" t="s">
        <v>14</v>
      </c>
      <c r="G6" s="74"/>
      <c r="H6" s="74" t="s">
        <v>0</v>
      </c>
      <c r="I6" s="74"/>
      <c r="J6" s="74" t="s">
        <v>1</v>
      </c>
      <c r="K6" s="74"/>
      <c r="L6" s="74" t="s">
        <v>2</v>
      </c>
      <c r="M6" s="74"/>
      <c r="N6" s="74" t="s">
        <v>3</v>
      </c>
      <c r="O6" s="74"/>
      <c r="P6" s="74" t="s">
        <v>4</v>
      </c>
      <c r="Q6" s="74"/>
      <c r="R6" s="74" t="s">
        <v>6</v>
      </c>
      <c r="S6" s="74"/>
      <c r="T6" s="74" t="s">
        <v>7</v>
      </c>
      <c r="U6" s="74"/>
      <c r="V6" s="74" t="s">
        <v>8</v>
      </c>
      <c r="W6" s="74"/>
      <c r="X6" s="74" t="s">
        <v>9</v>
      </c>
      <c r="Y6" s="74"/>
      <c r="Z6" s="74" t="s">
        <v>10</v>
      </c>
      <c r="AA6" s="74"/>
      <c r="AB6" s="74" t="s">
        <v>11</v>
      </c>
      <c r="AC6" s="74"/>
      <c r="AD6" s="74" t="s">
        <v>12</v>
      </c>
      <c r="AE6" s="74"/>
      <c r="AF6" s="89" t="s">
        <v>18</v>
      </c>
    </row>
    <row r="7" spans="1:32" s="5" customFormat="1" ht="84" customHeight="1">
      <c r="A7" s="79"/>
      <c r="B7" s="81"/>
      <c r="C7" s="81"/>
      <c r="D7" s="85"/>
      <c r="E7" s="81"/>
      <c r="F7" s="27" t="s">
        <v>16</v>
      </c>
      <c r="G7" s="27" t="s">
        <v>15</v>
      </c>
      <c r="H7" s="16" t="s">
        <v>13</v>
      </c>
      <c r="I7" s="16" t="s">
        <v>17</v>
      </c>
      <c r="J7" s="16" t="s">
        <v>13</v>
      </c>
      <c r="K7" s="16" t="s">
        <v>17</v>
      </c>
      <c r="L7" s="16" t="s">
        <v>13</v>
      </c>
      <c r="M7" s="16" t="s">
        <v>17</v>
      </c>
      <c r="N7" s="16" t="s">
        <v>13</v>
      </c>
      <c r="O7" s="16" t="s">
        <v>17</v>
      </c>
      <c r="P7" s="16" t="s">
        <v>13</v>
      </c>
      <c r="Q7" s="16" t="s">
        <v>17</v>
      </c>
      <c r="R7" s="16" t="s">
        <v>13</v>
      </c>
      <c r="S7" s="16" t="s">
        <v>17</v>
      </c>
      <c r="T7" s="16" t="s">
        <v>13</v>
      </c>
      <c r="U7" s="16" t="s">
        <v>17</v>
      </c>
      <c r="V7" s="16" t="s">
        <v>13</v>
      </c>
      <c r="W7" s="16" t="s">
        <v>17</v>
      </c>
      <c r="X7" s="16" t="s">
        <v>13</v>
      </c>
      <c r="Y7" s="16" t="s">
        <v>17</v>
      </c>
      <c r="Z7" s="16" t="s">
        <v>13</v>
      </c>
      <c r="AA7" s="16" t="s">
        <v>17</v>
      </c>
      <c r="AB7" s="16" t="s">
        <v>13</v>
      </c>
      <c r="AC7" s="16" t="s">
        <v>17</v>
      </c>
      <c r="AD7" s="16" t="s">
        <v>13</v>
      </c>
      <c r="AE7" s="16" t="s">
        <v>17</v>
      </c>
      <c r="AF7" s="89"/>
    </row>
    <row r="8" spans="1:32" s="7" customFormat="1" ht="24.75" customHeight="1">
      <c r="A8" s="6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25">
        <v>23</v>
      </c>
      <c r="X8" s="17">
        <v>24</v>
      </c>
      <c r="Y8" s="17">
        <v>25</v>
      </c>
      <c r="Z8" s="17">
        <v>26</v>
      </c>
      <c r="AA8" s="17">
        <v>27</v>
      </c>
      <c r="AB8" s="25">
        <v>28</v>
      </c>
      <c r="AC8" s="17">
        <v>29</v>
      </c>
      <c r="AD8" s="25">
        <v>30</v>
      </c>
      <c r="AE8" s="17">
        <v>31</v>
      </c>
      <c r="AF8" s="25">
        <v>32</v>
      </c>
    </row>
    <row r="9" spans="1:32" s="19" customFormat="1" ht="18.75">
      <c r="A9" s="8" t="s">
        <v>27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8"/>
      <c r="AC9" s="9"/>
      <c r="AD9" s="9"/>
      <c r="AE9" s="9"/>
      <c r="AF9" s="9"/>
    </row>
    <row r="10" spans="1:32" s="33" customFormat="1" ht="51.75" customHeight="1">
      <c r="A10" s="31" t="s">
        <v>44</v>
      </c>
      <c r="B10" s="29">
        <v>11508.1</v>
      </c>
      <c r="C10" s="30">
        <v>0</v>
      </c>
      <c r="D10" s="30">
        <v>0</v>
      </c>
      <c r="E10" s="30">
        <v>0</v>
      </c>
      <c r="F10" s="54">
        <v>0</v>
      </c>
      <c r="G10" s="54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94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11508.1</v>
      </c>
      <c r="AE10" s="30">
        <v>0</v>
      </c>
      <c r="AF10" s="29"/>
    </row>
    <row r="11" spans="1:32" s="33" customFormat="1" ht="114" customHeight="1">
      <c r="A11" s="31" t="s">
        <v>45</v>
      </c>
      <c r="B11" s="29">
        <v>11508.1</v>
      </c>
      <c r="C11" s="30">
        <v>0</v>
      </c>
      <c r="D11" s="30">
        <v>0</v>
      </c>
      <c r="E11" s="30">
        <v>0</v>
      </c>
      <c r="F11" s="54">
        <v>0</v>
      </c>
      <c r="G11" s="54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94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11508.1</v>
      </c>
      <c r="AE11" s="30">
        <v>0</v>
      </c>
      <c r="AF11" s="29"/>
    </row>
    <row r="12" spans="1:32" s="33" customFormat="1" ht="18.75">
      <c r="A12" s="34" t="s">
        <v>19</v>
      </c>
      <c r="B12" s="29"/>
      <c r="C12" s="29"/>
      <c r="D12" s="30"/>
      <c r="E12" s="30"/>
      <c r="F12" s="32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94"/>
      <c r="X12" s="30"/>
      <c r="Y12" s="30"/>
      <c r="Z12" s="30"/>
      <c r="AA12" s="30"/>
      <c r="AB12" s="30"/>
      <c r="AC12" s="30"/>
      <c r="AD12" s="30"/>
      <c r="AE12" s="30"/>
      <c r="AF12" s="29"/>
    </row>
    <row r="13" spans="1:32" s="33" customFormat="1" ht="132.75" customHeight="1">
      <c r="A13" s="35" t="s">
        <v>46</v>
      </c>
      <c r="B13" s="29">
        <v>11508.1</v>
      </c>
      <c r="C13" s="30">
        <v>0</v>
      </c>
      <c r="D13" s="30">
        <v>0</v>
      </c>
      <c r="E13" s="30">
        <v>0</v>
      </c>
      <c r="F13" s="54">
        <v>0</v>
      </c>
      <c r="G13" s="54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94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11508.1</v>
      </c>
      <c r="AE13" s="30">
        <v>0</v>
      </c>
      <c r="AF13" s="36"/>
    </row>
    <row r="14" spans="1:32" s="33" customFormat="1" ht="58.5" customHeight="1">
      <c r="A14" s="35" t="s">
        <v>47</v>
      </c>
      <c r="B14" s="59">
        <v>112.1</v>
      </c>
      <c r="C14" s="30">
        <v>0</v>
      </c>
      <c r="D14" s="30">
        <v>0</v>
      </c>
      <c r="E14" s="30">
        <v>0</v>
      </c>
      <c r="F14" s="54">
        <v>0</v>
      </c>
      <c r="G14" s="54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94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55">
        <v>112.1</v>
      </c>
      <c r="AE14" s="30">
        <v>0</v>
      </c>
      <c r="AF14" s="70" t="s">
        <v>49</v>
      </c>
    </row>
    <row r="15" spans="1:32" s="33" customFormat="1" ht="18.75">
      <c r="A15" s="37" t="s">
        <v>25</v>
      </c>
      <c r="B15" s="58">
        <v>112.1</v>
      </c>
      <c r="C15" s="30">
        <v>0</v>
      </c>
      <c r="D15" s="30">
        <v>0</v>
      </c>
      <c r="E15" s="30">
        <v>0</v>
      </c>
      <c r="F15" s="54">
        <v>0</v>
      </c>
      <c r="G15" s="54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94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55">
        <v>112.1</v>
      </c>
      <c r="AE15" s="30">
        <v>0</v>
      </c>
      <c r="AF15" s="71"/>
    </row>
    <row r="16" spans="1:32" s="33" customFormat="1" ht="18.75">
      <c r="A16" s="34" t="s">
        <v>23</v>
      </c>
      <c r="B16" s="30">
        <v>0</v>
      </c>
      <c r="C16" s="30">
        <v>0</v>
      </c>
      <c r="D16" s="30">
        <v>0</v>
      </c>
      <c r="E16" s="30">
        <v>0</v>
      </c>
      <c r="F16" s="54">
        <v>0</v>
      </c>
      <c r="G16" s="54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94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71"/>
    </row>
    <row r="17" spans="1:32" s="33" customFormat="1" ht="18.75">
      <c r="A17" s="34" t="s">
        <v>21</v>
      </c>
      <c r="B17" s="30">
        <v>0</v>
      </c>
      <c r="C17" s="30">
        <v>0</v>
      </c>
      <c r="D17" s="30">
        <v>0</v>
      </c>
      <c r="E17" s="30">
        <v>0</v>
      </c>
      <c r="F17" s="54">
        <v>0</v>
      </c>
      <c r="G17" s="54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94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71"/>
    </row>
    <row r="18" spans="1:32" s="33" customFormat="1" ht="18.75">
      <c r="A18" s="34" t="s">
        <v>22</v>
      </c>
      <c r="B18" s="29">
        <f>B20</f>
        <v>11396</v>
      </c>
      <c r="C18" s="30">
        <v>0</v>
      </c>
      <c r="D18" s="30">
        <v>0</v>
      </c>
      <c r="E18" s="30">
        <v>0</v>
      </c>
      <c r="F18" s="54">
        <v>0</v>
      </c>
      <c r="G18" s="54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94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71"/>
    </row>
    <row r="19" spans="1:32" s="33" customFormat="1" ht="18.75">
      <c r="A19" s="34" t="s">
        <v>42</v>
      </c>
      <c r="B19" s="30">
        <v>0</v>
      </c>
      <c r="C19" s="30">
        <v>0</v>
      </c>
      <c r="D19" s="30">
        <v>0</v>
      </c>
      <c r="E19" s="30">
        <v>0</v>
      </c>
      <c r="F19" s="54">
        <v>0</v>
      </c>
      <c r="G19" s="54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94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72"/>
    </row>
    <row r="20" spans="1:32" s="33" customFormat="1" ht="110.25" customHeight="1">
      <c r="A20" s="39" t="s">
        <v>48</v>
      </c>
      <c r="B20" s="29">
        <f>B21</f>
        <v>11396</v>
      </c>
      <c r="C20" s="30">
        <v>0</v>
      </c>
      <c r="D20" s="30">
        <v>0</v>
      </c>
      <c r="E20" s="30">
        <v>0</v>
      </c>
      <c r="F20" s="54">
        <v>0</v>
      </c>
      <c r="G20" s="54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94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11396</v>
      </c>
      <c r="AE20" s="30">
        <v>0</v>
      </c>
      <c r="AF20" s="70" t="s">
        <v>50</v>
      </c>
    </row>
    <row r="21" spans="1:32" s="33" customFormat="1" ht="18.75">
      <c r="A21" s="37" t="s">
        <v>25</v>
      </c>
      <c r="B21" s="29">
        <f>B24</f>
        <v>11396</v>
      </c>
      <c r="C21" s="30">
        <v>0</v>
      </c>
      <c r="D21" s="30">
        <v>0</v>
      </c>
      <c r="E21" s="30">
        <v>0</v>
      </c>
      <c r="F21" s="54">
        <v>0</v>
      </c>
      <c r="G21" s="54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94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11396</v>
      </c>
      <c r="AE21" s="30">
        <v>0</v>
      </c>
      <c r="AF21" s="71"/>
    </row>
    <row r="22" spans="1:32" s="33" customFormat="1" ht="18.75">
      <c r="A22" s="34" t="s">
        <v>23</v>
      </c>
      <c r="B22" s="30">
        <v>0</v>
      </c>
      <c r="C22" s="30">
        <v>0</v>
      </c>
      <c r="D22" s="30">
        <v>0</v>
      </c>
      <c r="E22" s="30">
        <v>0</v>
      </c>
      <c r="F22" s="54">
        <v>0</v>
      </c>
      <c r="G22" s="54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94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71"/>
    </row>
    <row r="23" spans="1:32" s="33" customFormat="1" ht="18.75">
      <c r="A23" s="34" t="s">
        <v>21</v>
      </c>
      <c r="B23" s="30">
        <v>0</v>
      </c>
      <c r="C23" s="30">
        <v>0</v>
      </c>
      <c r="D23" s="30">
        <v>0</v>
      </c>
      <c r="E23" s="30">
        <v>0</v>
      </c>
      <c r="F23" s="54">
        <v>0</v>
      </c>
      <c r="G23" s="54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94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71"/>
    </row>
    <row r="24" spans="1:32" s="33" customFormat="1" ht="18.75">
      <c r="A24" s="34" t="s">
        <v>22</v>
      </c>
      <c r="B24" s="29">
        <v>11396</v>
      </c>
      <c r="C24" s="30">
        <v>0</v>
      </c>
      <c r="D24" s="30">
        <v>0</v>
      </c>
      <c r="E24" s="30">
        <v>0</v>
      </c>
      <c r="F24" s="54">
        <v>0</v>
      </c>
      <c r="G24" s="54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94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11396</v>
      </c>
      <c r="AD24" s="30">
        <v>0</v>
      </c>
      <c r="AE24" s="30"/>
      <c r="AF24" s="72"/>
    </row>
    <row r="25" spans="1:32" s="33" customFormat="1" ht="18.75">
      <c r="A25" s="34" t="s">
        <v>42</v>
      </c>
      <c r="B25" s="30">
        <v>0</v>
      </c>
      <c r="C25" s="30">
        <v>0</v>
      </c>
      <c r="D25" s="30">
        <v>0</v>
      </c>
      <c r="E25" s="30">
        <v>0</v>
      </c>
      <c r="F25" s="54">
        <v>0</v>
      </c>
      <c r="G25" s="54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94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/>
      <c r="AF25" s="38"/>
    </row>
    <row r="26" spans="1:32" s="33" customFormat="1" ht="131.25">
      <c r="A26" s="40" t="s">
        <v>53</v>
      </c>
      <c r="B26" s="29">
        <f>B27</f>
        <v>56765.3</v>
      </c>
      <c r="C26" s="30">
        <v>0</v>
      </c>
      <c r="D26" s="30">
        <f>B26</f>
        <v>56765.3</v>
      </c>
      <c r="E26" s="30">
        <v>0</v>
      </c>
      <c r="F26" s="54">
        <v>0</v>
      </c>
      <c r="G26" s="54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94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56765.3</v>
      </c>
      <c r="AE26" s="30">
        <v>0</v>
      </c>
      <c r="AF26" s="29"/>
    </row>
    <row r="27" spans="1:32" s="33" customFormat="1" ht="18.75">
      <c r="A27" s="37" t="s">
        <v>25</v>
      </c>
      <c r="B27" s="29">
        <f>B28+B29</f>
        <v>56765.3</v>
      </c>
      <c r="C27" s="30">
        <v>0</v>
      </c>
      <c r="D27" s="30">
        <f>B27</f>
        <v>56765.3</v>
      </c>
      <c r="E27" s="30">
        <v>0</v>
      </c>
      <c r="F27" s="54">
        <v>0</v>
      </c>
      <c r="G27" s="54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94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56765.3</v>
      </c>
      <c r="AE27" s="30">
        <v>0</v>
      </c>
      <c r="AF27" s="29"/>
    </row>
    <row r="28" spans="1:32" s="33" customFormat="1" ht="18.75">
      <c r="A28" s="34" t="s">
        <v>22</v>
      </c>
      <c r="B28" s="29">
        <v>21765.3</v>
      </c>
      <c r="C28" s="30">
        <v>0</v>
      </c>
      <c r="D28" s="30">
        <f>B28</f>
        <v>21765.3</v>
      </c>
      <c r="E28" s="30">
        <v>0</v>
      </c>
      <c r="F28" s="54">
        <v>0</v>
      </c>
      <c r="G28" s="54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94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21765.3</v>
      </c>
      <c r="AE28" s="30">
        <v>0</v>
      </c>
      <c r="AF28" s="29"/>
    </row>
    <row r="29" spans="1:32" s="33" customFormat="1" ht="18.75">
      <c r="A29" s="34" t="s">
        <v>42</v>
      </c>
      <c r="B29" s="29">
        <v>35000</v>
      </c>
      <c r="C29" s="30">
        <v>0</v>
      </c>
      <c r="D29" s="30">
        <f>B29</f>
        <v>35000</v>
      </c>
      <c r="E29" s="30">
        <v>0</v>
      </c>
      <c r="F29" s="54">
        <v>0</v>
      </c>
      <c r="G29" s="54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94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35000</v>
      </c>
      <c r="AE29" s="30">
        <v>0</v>
      </c>
      <c r="AF29" s="29"/>
    </row>
    <row r="30" spans="1:32" s="33" customFormat="1" ht="49.5" customHeight="1">
      <c r="A30" s="41" t="s">
        <v>29</v>
      </c>
      <c r="B30" s="30">
        <v>44813.26</v>
      </c>
      <c r="C30" s="30">
        <v>14972.23</v>
      </c>
      <c r="D30" s="30">
        <v>14963</v>
      </c>
      <c r="E30" s="30">
        <v>14963</v>
      </c>
      <c r="F30" s="54">
        <v>0.33</v>
      </c>
      <c r="G30" s="54">
        <v>1</v>
      </c>
      <c r="H30" s="30">
        <v>0</v>
      </c>
      <c r="I30" s="30">
        <v>0</v>
      </c>
      <c r="J30" s="30">
        <v>0</v>
      </c>
      <c r="K30" s="30">
        <v>0</v>
      </c>
      <c r="L30" s="30">
        <v>9.23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2207.17</v>
      </c>
      <c r="S30" s="30">
        <v>2207.17</v>
      </c>
      <c r="T30" s="30">
        <v>4669.97</v>
      </c>
      <c r="U30" s="30">
        <v>4669.97</v>
      </c>
      <c r="V30" s="30">
        <v>8085.86</v>
      </c>
      <c r="W30" s="94">
        <v>8085.86</v>
      </c>
      <c r="X30" s="30">
        <v>10900</v>
      </c>
      <c r="Y30" s="30">
        <v>0</v>
      </c>
      <c r="Z30" s="30">
        <v>9900</v>
      </c>
      <c r="AA30" s="30">
        <v>0</v>
      </c>
      <c r="AB30" s="30">
        <v>5357</v>
      </c>
      <c r="AC30" s="30">
        <v>0</v>
      </c>
      <c r="AD30" s="30">
        <v>3684.03</v>
      </c>
      <c r="AE30" s="30">
        <v>0</v>
      </c>
      <c r="AF30" s="30"/>
    </row>
    <row r="31" spans="1:32" s="33" customFormat="1" ht="107.25" customHeight="1">
      <c r="A31" s="42" t="s">
        <v>30</v>
      </c>
      <c r="B31" s="30">
        <v>166530.16</v>
      </c>
      <c r="C31" s="30">
        <v>140639.26</v>
      </c>
      <c r="D31" s="30">
        <v>140639.26</v>
      </c>
      <c r="E31" s="30">
        <v>140639.24</v>
      </c>
      <c r="F31" s="32">
        <v>0.3905</v>
      </c>
      <c r="G31" s="32">
        <v>0.4625</v>
      </c>
      <c r="H31" s="30">
        <v>6503.34</v>
      </c>
      <c r="I31" s="30">
        <v>0</v>
      </c>
      <c r="J31" s="30">
        <v>0</v>
      </c>
      <c r="K31" s="30">
        <v>0</v>
      </c>
      <c r="L31" s="30">
        <v>58530.03</v>
      </c>
      <c r="M31" s="30">
        <v>65033.37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52808.5</v>
      </c>
      <c r="U31" s="30">
        <v>28928.19</v>
      </c>
      <c r="V31" s="30">
        <v>22797.39</v>
      </c>
      <c r="W31" s="94">
        <v>46677.68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25890.9</v>
      </c>
      <c r="AE31" s="30">
        <v>0</v>
      </c>
      <c r="AF31" s="29"/>
    </row>
    <row r="32" spans="1:32" s="33" customFormat="1" ht="18.75">
      <c r="A32" s="34" t="s">
        <v>19</v>
      </c>
      <c r="B32" s="29"/>
      <c r="C32" s="29"/>
      <c r="D32" s="30"/>
      <c r="E32" s="30"/>
      <c r="F32" s="32"/>
      <c r="G32" s="32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94"/>
      <c r="X32" s="30"/>
      <c r="Y32" s="30"/>
      <c r="Z32" s="30"/>
      <c r="AA32" s="30"/>
      <c r="AB32" s="30"/>
      <c r="AC32" s="30"/>
      <c r="AD32" s="30"/>
      <c r="AE32" s="30"/>
      <c r="AF32" s="29"/>
    </row>
    <row r="33" spans="1:32" s="33" customFormat="1" ht="105" customHeight="1">
      <c r="A33" s="39" t="s">
        <v>28</v>
      </c>
      <c r="B33" s="29">
        <v>166530.16</v>
      </c>
      <c r="C33" s="29">
        <v>140639.26</v>
      </c>
      <c r="D33" s="29">
        <v>140639.26</v>
      </c>
      <c r="E33" s="30">
        <v>140639.24</v>
      </c>
      <c r="F33" s="32">
        <v>0.8334</v>
      </c>
      <c r="G33" s="54">
        <v>1</v>
      </c>
      <c r="H33" s="30">
        <v>6503.34</v>
      </c>
      <c r="I33" s="30">
        <v>0</v>
      </c>
      <c r="J33" s="30">
        <v>0</v>
      </c>
      <c r="K33" s="30">
        <v>0</v>
      </c>
      <c r="L33" s="30">
        <v>58530.03</v>
      </c>
      <c r="M33" s="30">
        <v>65033.37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52808.5</v>
      </c>
      <c r="U33" s="30">
        <v>28928.19</v>
      </c>
      <c r="V33" s="30">
        <v>22797.39</v>
      </c>
      <c r="W33" s="94">
        <v>46677.68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25890.9</v>
      </c>
      <c r="AE33" s="30">
        <v>0</v>
      </c>
      <c r="AF33" s="63" t="s">
        <v>58</v>
      </c>
    </row>
    <row r="34" spans="1:32" s="33" customFormat="1" ht="30.75" customHeight="1">
      <c r="A34" s="37" t="s">
        <v>25</v>
      </c>
      <c r="B34" s="29">
        <v>166530.16</v>
      </c>
      <c r="C34" s="29">
        <v>140639.26</v>
      </c>
      <c r="D34" s="29">
        <v>140639.26</v>
      </c>
      <c r="E34" s="30">
        <v>140639.24</v>
      </c>
      <c r="F34" s="32">
        <v>0.8334</v>
      </c>
      <c r="G34" s="54">
        <v>1</v>
      </c>
      <c r="H34" s="30">
        <f>H36</f>
        <v>6503.34</v>
      </c>
      <c r="I34" s="30">
        <v>0</v>
      </c>
      <c r="J34" s="30">
        <v>0</v>
      </c>
      <c r="K34" s="30">
        <v>0</v>
      </c>
      <c r="L34" s="30">
        <f>L35</f>
        <v>58530.03</v>
      </c>
      <c r="M34" s="30">
        <f>M35+M36</f>
        <v>65033.369999999995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52808.5</v>
      </c>
      <c r="U34" s="30">
        <v>28928.19</v>
      </c>
      <c r="V34" s="30">
        <v>22797.39</v>
      </c>
      <c r="W34" s="94">
        <v>46677.68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25890.9</v>
      </c>
      <c r="AE34" s="30">
        <v>0</v>
      </c>
      <c r="AF34" s="64"/>
    </row>
    <row r="35" spans="1:32" s="33" customFormat="1" ht="18.75">
      <c r="A35" s="34" t="s">
        <v>21</v>
      </c>
      <c r="B35" s="29">
        <v>151877.16</v>
      </c>
      <c r="C35" s="29">
        <v>126575.36</v>
      </c>
      <c r="D35" s="29">
        <v>126575.36</v>
      </c>
      <c r="E35" s="30">
        <v>126575.31</v>
      </c>
      <c r="F35" s="32">
        <v>0.8334</v>
      </c>
      <c r="G35" s="54">
        <v>1</v>
      </c>
      <c r="H35" s="30">
        <v>0</v>
      </c>
      <c r="I35" s="30">
        <v>0</v>
      </c>
      <c r="J35" s="30">
        <v>0</v>
      </c>
      <c r="K35" s="30">
        <v>0</v>
      </c>
      <c r="L35" s="30">
        <v>58530.03</v>
      </c>
      <c r="M35" s="30">
        <v>58530.03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47527.7</v>
      </c>
      <c r="U35" s="30">
        <v>23647.34</v>
      </c>
      <c r="V35" s="30">
        <v>20517.63</v>
      </c>
      <c r="W35" s="94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25301.8</v>
      </c>
      <c r="AE35" s="30">
        <v>0</v>
      </c>
      <c r="AF35" s="64"/>
    </row>
    <row r="36" spans="1:32" s="33" customFormat="1" ht="129.75" customHeight="1">
      <c r="A36" s="34" t="s">
        <v>22</v>
      </c>
      <c r="B36" s="29">
        <v>14653</v>
      </c>
      <c r="C36" s="29">
        <v>14063.9</v>
      </c>
      <c r="D36" s="29">
        <v>14063.9</v>
      </c>
      <c r="E36" s="30">
        <v>14063.93</v>
      </c>
      <c r="F36" s="32">
        <v>0.9598</v>
      </c>
      <c r="G36" s="54">
        <v>1</v>
      </c>
      <c r="H36" s="30">
        <v>6503.34</v>
      </c>
      <c r="I36" s="30">
        <v>0</v>
      </c>
      <c r="J36" s="30">
        <v>0</v>
      </c>
      <c r="K36" s="30">
        <v>0</v>
      </c>
      <c r="L36" s="30">
        <v>0</v>
      </c>
      <c r="M36" s="30">
        <v>6503.34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5280.8</v>
      </c>
      <c r="U36" s="30">
        <v>5280.85</v>
      </c>
      <c r="V36" s="30">
        <v>2279.76</v>
      </c>
      <c r="W36" s="94">
        <v>2279.74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589.1</v>
      </c>
      <c r="AE36" s="30">
        <v>0</v>
      </c>
      <c r="AF36" s="65"/>
    </row>
    <row r="37" spans="1:32" s="33" customFormat="1" ht="115.5">
      <c r="A37" s="43" t="s">
        <v>31</v>
      </c>
      <c r="B37" s="30">
        <v>44813.26</v>
      </c>
      <c r="C37" s="30">
        <v>14972.23</v>
      </c>
      <c r="D37" s="30">
        <v>14963</v>
      </c>
      <c r="E37" s="30">
        <v>14963</v>
      </c>
      <c r="F37" s="54">
        <v>0.33</v>
      </c>
      <c r="G37" s="54">
        <v>1</v>
      </c>
      <c r="H37" s="30">
        <v>0</v>
      </c>
      <c r="I37" s="30">
        <v>0</v>
      </c>
      <c r="J37" s="30">
        <v>0</v>
      </c>
      <c r="K37" s="30">
        <v>0</v>
      </c>
      <c r="L37" s="30">
        <v>9.23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2207.17</v>
      </c>
      <c r="S37" s="30">
        <v>2207.17</v>
      </c>
      <c r="T37" s="30">
        <v>4669.97</v>
      </c>
      <c r="U37" s="30">
        <v>4669.97</v>
      </c>
      <c r="V37" s="30">
        <v>8085.86</v>
      </c>
      <c r="W37" s="94">
        <v>8085.86</v>
      </c>
      <c r="X37" s="30">
        <v>10900</v>
      </c>
      <c r="Y37" s="30">
        <v>0</v>
      </c>
      <c r="Z37" s="30">
        <v>9900</v>
      </c>
      <c r="AA37" s="30">
        <v>0</v>
      </c>
      <c r="AB37" s="30">
        <v>5357</v>
      </c>
      <c r="AC37" s="30">
        <v>0</v>
      </c>
      <c r="AD37" s="30">
        <v>3684.03</v>
      </c>
      <c r="AE37" s="30">
        <v>0</v>
      </c>
      <c r="AF37" s="29"/>
    </row>
    <row r="38" spans="1:32" s="33" customFormat="1" ht="66">
      <c r="A38" s="43" t="s">
        <v>57</v>
      </c>
      <c r="B38" s="29">
        <v>41120</v>
      </c>
      <c r="C38" s="29">
        <v>14963</v>
      </c>
      <c r="D38" s="30">
        <v>14963</v>
      </c>
      <c r="E38" s="30">
        <v>14963</v>
      </c>
      <c r="F38" s="54">
        <v>0.36</v>
      </c>
      <c r="G38" s="54">
        <v>1</v>
      </c>
      <c r="H38" s="30">
        <v>0</v>
      </c>
      <c r="I38" s="30">
        <v>0</v>
      </c>
      <c r="J38" s="30">
        <v>0</v>
      </c>
      <c r="K38" s="30">
        <v>0</v>
      </c>
      <c r="L38" s="30">
        <v>9.23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2207.17</v>
      </c>
      <c r="S38" s="30">
        <v>2207.17</v>
      </c>
      <c r="T38" s="30">
        <v>4669.97</v>
      </c>
      <c r="U38" s="30">
        <v>4669.97</v>
      </c>
      <c r="V38" s="30">
        <v>8085.86</v>
      </c>
      <c r="W38" s="94">
        <v>8085.86</v>
      </c>
      <c r="X38" s="30">
        <v>10900</v>
      </c>
      <c r="Y38" s="30">
        <v>0</v>
      </c>
      <c r="Z38" s="30">
        <v>9900</v>
      </c>
      <c r="AA38" s="30">
        <v>0</v>
      </c>
      <c r="AB38" s="30">
        <v>5357</v>
      </c>
      <c r="AC38" s="30">
        <v>0</v>
      </c>
      <c r="AD38" s="30">
        <v>0</v>
      </c>
      <c r="AE38" s="30">
        <v>0</v>
      </c>
      <c r="AF38" s="90" t="s">
        <v>61</v>
      </c>
    </row>
    <row r="39" spans="1:32" s="33" customFormat="1" ht="18.75">
      <c r="A39" s="37" t="s">
        <v>25</v>
      </c>
      <c r="B39" s="29">
        <v>41120</v>
      </c>
      <c r="C39" s="29">
        <v>14963</v>
      </c>
      <c r="D39" s="30">
        <v>6877.14</v>
      </c>
      <c r="E39" s="30">
        <v>6877.14</v>
      </c>
      <c r="F39" s="54">
        <v>0.36</v>
      </c>
      <c r="G39" s="54">
        <v>1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2207.17</v>
      </c>
      <c r="S39" s="30">
        <v>2207.17</v>
      </c>
      <c r="T39" s="30">
        <v>4669.97</v>
      </c>
      <c r="U39" s="30">
        <v>4669.97</v>
      </c>
      <c r="V39" s="30">
        <v>8085.86</v>
      </c>
      <c r="W39" s="94">
        <v>8085.56</v>
      </c>
      <c r="X39" s="30">
        <v>10900</v>
      </c>
      <c r="Y39" s="30">
        <v>0</v>
      </c>
      <c r="Z39" s="30">
        <v>9900</v>
      </c>
      <c r="AA39" s="30">
        <v>0</v>
      </c>
      <c r="AB39" s="30">
        <v>5357</v>
      </c>
      <c r="AC39" s="30">
        <v>0</v>
      </c>
      <c r="AD39" s="30">
        <v>0</v>
      </c>
      <c r="AE39" s="30">
        <v>0</v>
      </c>
      <c r="AF39" s="91"/>
    </row>
    <row r="40" spans="1:32" s="33" customFormat="1" ht="18.75">
      <c r="A40" s="34" t="s">
        <v>23</v>
      </c>
      <c r="B40" s="30">
        <v>0</v>
      </c>
      <c r="C40" s="30">
        <v>0</v>
      </c>
      <c r="D40" s="30">
        <v>0</v>
      </c>
      <c r="E40" s="30">
        <v>0</v>
      </c>
      <c r="F40" s="54">
        <v>0</v>
      </c>
      <c r="G40" s="54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94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/>
      <c r="AF40" s="91"/>
    </row>
    <row r="41" spans="1:32" s="33" customFormat="1" ht="18.75">
      <c r="A41" s="34" t="s">
        <v>21</v>
      </c>
      <c r="B41" s="29">
        <v>37007</v>
      </c>
      <c r="C41" s="29">
        <v>10850</v>
      </c>
      <c r="D41" s="29">
        <v>10850</v>
      </c>
      <c r="E41" s="29">
        <v>10850</v>
      </c>
      <c r="F41" s="54">
        <v>0.29</v>
      </c>
      <c r="G41" s="54">
        <v>1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2764.14</v>
      </c>
      <c r="U41" s="30">
        <v>2764.14</v>
      </c>
      <c r="V41" s="30">
        <v>8085.86</v>
      </c>
      <c r="W41" s="94">
        <v>0</v>
      </c>
      <c r="X41" s="30">
        <v>10900</v>
      </c>
      <c r="Y41" s="30">
        <v>0</v>
      </c>
      <c r="Z41" s="30">
        <v>9900</v>
      </c>
      <c r="AA41" s="30">
        <v>0</v>
      </c>
      <c r="AB41" s="30">
        <v>5357</v>
      </c>
      <c r="AC41" s="30">
        <v>0</v>
      </c>
      <c r="AD41" s="30">
        <v>0</v>
      </c>
      <c r="AE41" s="30">
        <v>0</v>
      </c>
      <c r="AF41" s="91"/>
    </row>
    <row r="42" spans="1:32" s="33" customFormat="1" ht="18.75">
      <c r="A42" s="34" t="s">
        <v>22</v>
      </c>
      <c r="B42" s="29">
        <v>4113</v>
      </c>
      <c r="C42" s="29">
        <v>4113</v>
      </c>
      <c r="D42" s="29">
        <v>4113</v>
      </c>
      <c r="E42" s="30">
        <v>4113</v>
      </c>
      <c r="F42" s="54">
        <v>1</v>
      </c>
      <c r="G42" s="54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2207.17</v>
      </c>
      <c r="S42" s="30">
        <v>2207.17</v>
      </c>
      <c r="T42" s="30">
        <v>1905.84</v>
      </c>
      <c r="U42" s="30">
        <v>1905.84</v>
      </c>
      <c r="V42" s="30">
        <v>0</v>
      </c>
      <c r="W42" s="94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91"/>
    </row>
    <row r="43" spans="1:32" s="33" customFormat="1" ht="18.75">
      <c r="A43" s="34" t="s">
        <v>42</v>
      </c>
      <c r="B43" s="30">
        <v>0</v>
      </c>
      <c r="C43" s="30">
        <v>0</v>
      </c>
      <c r="D43" s="30">
        <v>0</v>
      </c>
      <c r="E43" s="30">
        <v>0</v>
      </c>
      <c r="F43" s="54">
        <v>0</v>
      </c>
      <c r="G43" s="54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94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57"/>
    </row>
    <row r="44" spans="1:32" s="33" customFormat="1" ht="276.75" customHeight="1">
      <c r="A44" s="35" t="s">
        <v>41</v>
      </c>
      <c r="B44" s="29">
        <v>32.06</v>
      </c>
      <c r="C44" s="29">
        <v>32.06</v>
      </c>
      <c r="D44" s="30">
        <v>0</v>
      </c>
      <c r="E44" s="30">
        <v>0</v>
      </c>
      <c r="F44" s="54">
        <v>0</v>
      </c>
      <c r="G44" s="54">
        <v>0</v>
      </c>
      <c r="H44" s="30">
        <v>0</v>
      </c>
      <c r="I44" s="30">
        <v>0</v>
      </c>
      <c r="J44" s="30">
        <v>0</v>
      </c>
      <c r="K44" s="30">
        <v>0</v>
      </c>
      <c r="L44" s="30">
        <f>L45</f>
        <v>9.23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94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22.83</v>
      </c>
      <c r="AE44" s="30">
        <v>0</v>
      </c>
      <c r="AF44" s="70" t="s">
        <v>59</v>
      </c>
    </row>
    <row r="45" spans="1:32" s="33" customFormat="1" ht="18.75">
      <c r="A45" s="37" t="s">
        <v>25</v>
      </c>
      <c r="B45" s="29">
        <f>B49</f>
        <v>32.06</v>
      </c>
      <c r="C45" s="29">
        <f>C49</f>
        <v>9.23</v>
      </c>
      <c r="D45" s="30">
        <v>0</v>
      </c>
      <c r="E45" s="30">
        <v>0</v>
      </c>
      <c r="F45" s="54">
        <v>0</v>
      </c>
      <c r="G45" s="54">
        <v>0</v>
      </c>
      <c r="H45" s="30">
        <v>0</v>
      </c>
      <c r="I45" s="30">
        <v>0</v>
      </c>
      <c r="J45" s="30">
        <v>0</v>
      </c>
      <c r="K45" s="30">
        <v>0</v>
      </c>
      <c r="L45" s="30">
        <f>L49</f>
        <v>9.23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94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22.83</v>
      </c>
      <c r="AE45" s="30">
        <v>0</v>
      </c>
      <c r="AF45" s="71"/>
    </row>
    <row r="46" spans="1:32" s="33" customFormat="1" ht="18.75">
      <c r="A46" s="34" t="s">
        <v>23</v>
      </c>
      <c r="B46" s="30">
        <v>0</v>
      </c>
      <c r="C46" s="30">
        <v>0</v>
      </c>
      <c r="D46" s="30">
        <v>0</v>
      </c>
      <c r="E46" s="30">
        <v>0</v>
      </c>
      <c r="F46" s="54">
        <v>0</v>
      </c>
      <c r="G46" s="54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94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71"/>
    </row>
    <row r="47" spans="1:32" s="33" customFormat="1" ht="18.75">
      <c r="A47" s="34" t="s">
        <v>21</v>
      </c>
      <c r="B47" s="30">
        <v>0</v>
      </c>
      <c r="C47" s="30">
        <v>0</v>
      </c>
      <c r="D47" s="30">
        <v>0</v>
      </c>
      <c r="E47" s="30">
        <v>0</v>
      </c>
      <c r="F47" s="54">
        <v>0</v>
      </c>
      <c r="G47" s="54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94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71"/>
    </row>
    <row r="48" spans="1:32" s="33" customFormat="1" ht="18.75">
      <c r="A48" s="34" t="s">
        <v>22</v>
      </c>
      <c r="B48" s="30">
        <v>0</v>
      </c>
      <c r="C48" s="30">
        <v>0</v>
      </c>
      <c r="D48" s="30">
        <v>0</v>
      </c>
      <c r="E48" s="30">
        <v>0</v>
      </c>
      <c r="F48" s="54">
        <v>0</v>
      </c>
      <c r="G48" s="54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94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71"/>
    </row>
    <row r="49" spans="1:32" s="33" customFormat="1" ht="20.25" customHeight="1">
      <c r="A49" s="34" t="s">
        <v>42</v>
      </c>
      <c r="B49" s="29">
        <v>32.06</v>
      </c>
      <c r="C49" s="29">
        <v>9.23</v>
      </c>
      <c r="D49" s="30">
        <v>0</v>
      </c>
      <c r="E49" s="30">
        <v>0</v>
      </c>
      <c r="F49" s="54">
        <v>0</v>
      </c>
      <c r="G49" s="54">
        <v>0</v>
      </c>
      <c r="H49" s="30">
        <v>0</v>
      </c>
      <c r="I49" s="30">
        <v>0</v>
      </c>
      <c r="J49" s="30">
        <v>0</v>
      </c>
      <c r="K49" s="30">
        <v>0</v>
      </c>
      <c r="L49" s="30">
        <v>9.23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94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22.83</v>
      </c>
      <c r="AE49" s="30">
        <v>0</v>
      </c>
      <c r="AF49" s="72"/>
    </row>
    <row r="50" spans="1:32" s="33" customFormat="1" ht="228" customHeight="1">
      <c r="A50" s="35" t="s">
        <v>43</v>
      </c>
      <c r="B50" s="29">
        <f>B51</f>
        <v>3661.2</v>
      </c>
      <c r="C50" s="29">
        <v>0</v>
      </c>
      <c r="D50" s="30">
        <v>0</v>
      </c>
      <c r="E50" s="30">
        <v>0</v>
      </c>
      <c r="F50" s="54">
        <v>0</v>
      </c>
      <c r="G50" s="54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94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3661.2</v>
      </c>
      <c r="AE50" s="30">
        <v>0</v>
      </c>
      <c r="AF50" s="86" t="s">
        <v>60</v>
      </c>
    </row>
    <row r="51" spans="1:32" s="33" customFormat="1" ht="18.75">
      <c r="A51" s="37" t="s">
        <v>25</v>
      </c>
      <c r="B51" s="29">
        <f>B54</f>
        <v>3661.2</v>
      </c>
      <c r="C51" s="29">
        <v>0</v>
      </c>
      <c r="D51" s="30">
        <v>0</v>
      </c>
      <c r="E51" s="30">
        <v>0</v>
      </c>
      <c r="F51" s="32">
        <v>0</v>
      </c>
      <c r="G51" s="3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94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3661.2</v>
      </c>
      <c r="AE51" s="30">
        <v>0</v>
      </c>
      <c r="AF51" s="87"/>
    </row>
    <row r="52" spans="1:32" s="33" customFormat="1" ht="18.75">
      <c r="A52" s="34" t="s">
        <v>23</v>
      </c>
      <c r="B52" s="30">
        <v>0</v>
      </c>
      <c r="C52" s="30">
        <v>0</v>
      </c>
      <c r="D52" s="30">
        <v>0</v>
      </c>
      <c r="E52" s="30">
        <v>0</v>
      </c>
      <c r="F52" s="54">
        <v>0</v>
      </c>
      <c r="G52" s="54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94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87"/>
    </row>
    <row r="53" spans="1:32" s="33" customFormat="1" ht="18.75">
      <c r="A53" s="34" t="s">
        <v>21</v>
      </c>
      <c r="B53" s="30">
        <v>0</v>
      </c>
      <c r="C53" s="30">
        <v>0</v>
      </c>
      <c r="D53" s="30">
        <v>0</v>
      </c>
      <c r="E53" s="30">
        <v>0</v>
      </c>
      <c r="F53" s="54">
        <v>0</v>
      </c>
      <c r="G53" s="54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94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87"/>
    </row>
    <row r="54" spans="1:32" s="33" customFormat="1" ht="18.75">
      <c r="A54" s="34" t="s">
        <v>22</v>
      </c>
      <c r="B54" s="29">
        <v>3661.2</v>
      </c>
      <c r="C54" s="29">
        <v>0</v>
      </c>
      <c r="D54" s="30">
        <v>0</v>
      </c>
      <c r="E54" s="30">
        <v>0</v>
      </c>
      <c r="F54" s="32">
        <v>0</v>
      </c>
      <c r="G54" s="32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94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3661.2</v>
      </c>
      <c r="AE54" s="30">
        <v>0</v>
      </c>
      <c r="AF54" s="88"/>
    </row>
    <row r="55" spans="1:32" s="33" customFormat="1" ht="18.75">
      <c r="A55" s="34" t="s">
        <v>42</v>
      </c>
      <c r="B55" s="30">
        <v>0</v>
      </c>
      <c r="C55" s="30">
        <v>0</v>
      </c>
      <c r="D55" s="30">
        <v>0</v>
      </c>
      <c r="E55" s="30">
        <v>0</v>
      </c>
      <c r="F55" s="54">
        <v>0</v>
      </c>
      <c r="G55" s="54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94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56"/>
    </row>
    <row r="56" spans="1:32" s="33" customFormat="1" ht="70.5" customHeight="1">
      <c r="A56" s="31" t="s">
        <v>32</v>
      </c>
      <c r="B56" s="58">
        <v>2937.816</v>
      </c>
      <c r="C56" s="30">
        <v>0</v>
      </c>
      <c r="D56" s="30">
        <v>0</v>
      </c>
      <c r="E56" s="30">
        <v>0</v>
      </c>
      <c r="F56" s="54">
        <v>0</v>
      </c>
      <c r="G56" s="54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94">
        <v>0</v>
      </c>
      <c r="X56" s="30">
        <v>0</v>
      </c>
      <c r="Y56" s="30">
        <v>0</v>
      </c>
      <c r="Z56" s="58">
        <v>2937.816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29"/>
    </row>
    <row r="57" spans="1:32" s="33" customFormat="1" ht="69" customHeight="1">
      <c r="A57" s="31" t="s">
        <v>33</v>
      </c>
      <c r="B57" s="29"/>
      <c r="C57" s="29"/>
      <c r="D57" s="30"/>
      <c r="E57" s="30"/>
      <c r="F57" s="32"/>
      <c r="G57" s="3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94"/>
      <c r="X57" s="30"/>
      <c r="Y57" s="30"/>
      <c r="Z57" s="30"/>
      <c r="AA57" s="30"/>
      <c r="AB57" s="30"/>
      <c r="AC57" s="30"/>
      <c r="AD57" s="30"/>
      <c r="AE57" s="30"/>
      <c r="AF57" s="29"/>
    </row>
    <row r="58" spans="1:32" s="33" customFormat="1" ht="18.75">
      <c r="A58" s="34" t="s">
        <v>19</v>
      </c>
      <c r="B58" s="29"/>
      <c r="C58" s="29"/>
      <c r="D58" s="30"/>
      <c r="E58" s="30"/>
      <c r="F58" s="32"/>
      <c r="G58" s="3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94"/>
      <c r="X58" s="30"/>
      <c r="Y58" s="30"/>
      <c r="Z58" s="30"/>
      <c r="AA58" s="30"/>
      <c r="AB58" s="30"/>
      <c r="AC58" s="30"/>
      <c r="AD58" s="30"/>
      <c r="AE58" s="30"/>
      <c r="AF58" s="29"/>
    </row>
    <row r="59" spans="1:32" s="33" customFormat="1" ht="276" customHeight="1">
      <c r="A59" s="39" t="s">
        <v>34</v>
      </c>
      <c r="B59" s="29">
        <v>7898.09</v>
      </c>
      <c r="C59" s="29">
        <f>C60</f>
        <v>757.89</v>
      </c>
      <c r="D59" s="30">
        <v>1114.99</v>
      </c>
      <c r="E59" s="30">
        <f>E60</f>
        <v>757.89</v>
      </c>
      <c r="F59" s="32">
        <f>F60</f>
        <v>0.0959</v>
      </c>
      <c r="G59" s="32">
        <f>G60</f>
        <v>0.6797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718.25</v>
      </c>
      <c r="O59" s="30">
        <v>0</v>
      </c>
      <c r="P59" s="30">
        <v>39.64</v>
      </c>
      <c r="Q59" s="30">
        <f>Q61+Q62+Q63</f>
        <v>757890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94">
        <v>0</v>
      </c>
      <c r="X59" s="30">
        <v>0</v>
      </c>
      <c r="Y59" s="30">
        <v>0</v>
      </c>
      <c r="Z59" s="30">
        <v>2380.06</v>
      </c>
      <c r="AA59" s="30">
        <v>0</v>
      </c>
      <c r="AB59" s="30">
        <v>2380.06</v>
      </c>
      <c r="AC59" s="30">
        <v>0</v>
      </c>
      <c r="AD59" s="30">
        <v>2380.06</v>
      </c>
      <c r="AE59" s="30">
        <v>0</v>
      </c>
      <c r="AF59" s="70" t="s">
        <v>54</v>
      </c>
    </row>
    <row r="60" spans="1:32" s="33" customFormat="1" ht="18.75">
      <c r="A60" s="37" t="s">
        <v>25</v>
      </c>
      <c r="B60" s="58">
        <v>10835.906</v>
      </c>
      <c r="C60" s="29">
        <f>C61+C62+C63</f>
        <v>757.89</v>
      </c>
      <c r="D60" s="30">
        <f>D61+D62+D63</f>
        <v>1114.99</v>
      </c>
      <c r="E60" s="30">
        <f>E61+E62+E63</f>
        <v>757.89</v>
      </c>
      <c r="F60" s="32">
        <v>0.0959</v>
      </c>
      <c r="G60" s="32">
        <v>0.6797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757890</v>
      </c>
      <c r="Q60" s="30">
        <v>757890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94">
        <v>0</v>
      </c>
      <c r="X60" s="30">
        <v>0</v>
      </c>
      <c r="Y60" s="30">
        <v>0</v>
      </c>
      <c r="Z60" s="53">
        <v>5317.876</v>
      </c>
      <c r="AA60" s="30">
        <v>0</v>
      </c>
      <c r="AB60" s="30">
        <v>2380.06</v>
      </c>
      <c r="AC60" s="30">
        <v>0</v>
      </c>
      <c r="AD60" s="30">
        <v>2380.06</v>
      </c>
      <c r="AE60" s="30">
        <v>0</v>
      </c>
      <c r="AF60" s="71"/>
    </row>
    <row r="61" spans="1:32" s="33" customFormat="1" ht="18.75">
      <c r="A61" s="34" t="s">
        <v>21</v>
      </c>
      <c r="B61" s="29">
        <v>7463.45</v>
      </c>
      <c r="C61" s="29">
        <v>680.35</v>
      </c>
      <c r="D61" s="30">
        <v>680.35</v>
      </c>
      <c r="E61" s="30">
        <v>680.35</v>
      </c>
      <c r="F61" s="32">
        <v>0.0911</v>
      </c>
      <c r="G61" s="32">
        <v>1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680.35</v>
      </c>
      <c r="O61" s="30">
        <v>0</v>
      </c>
      <c r="P61" s="30">
        <v>680350.27</v>
      </c>
      <c r="Q61" s="30">
        <v>680350.27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94">
        <v>0</v>
      </c>
      <c r="X61" s="30">
        <v>0</v>
      </c>
      <c r="Y61" s="30">
        <v>0</v>
      </c>
      <c r="Z61" s="30">
        <v>2261.03</v>
      </c>
      <c r="AA61" s="30">
        <v>0</v>
      </c>
      <c r="AB61" s="30">
        <v>2261.03</v>
      </c>
      <c r="AC61" s="30">
        <v>0</v>
      </c>
      <c r="AD61" s="30">
        <v>2261.03</v>
      </c>
      <c r="AE61" s="30">
        <v>0</v>
      </c>
      <c r="AF61" s="71"/>
    </row>
    <row r="62" spans="1:32" s="33" customFormat="1" ht="18.75">
      <c r="A62" s="34" t="s">
        <v>22</v>
      </c>
      <c r="B62" s="29">
        <v>395</v>
      </c>
      <c r="C62" s="29">
        <v>37.9</v>
      </c>
      <c r="D62" s="30">
        <v>395</v>
      </c>
      <c r="E62" s="30">
        <v>37.9</v>
      </c>
      <c r="F62" s="32">
        <v>0.0959</v>
      </c>
      <c r="G62" s="32">
        <v>0.0959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37.9</v>
      </c>
      <c r="O62" s="30">
        <v>0</v>
      </c>
      <c r="P62" s="30">
        <v>37894.5</v>
      </c>
      <c r="Q62" s="30">
        <v>37894.5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94">
        <v>0</v>
      </c>
      <c r="X62" s="30">
        <v>0</v>
      </c>
      <c r="Y62" s="30">
        <v>0</v>
      </c>
      <c r="Z62" s="30">
        <v>119.03</v>
      </c>
      <c r="AA62" s="30">
        <v>0</v>
      </c>
      <c r="AB62" s="30">
        <v>119.03</v>
      </c>
      <c r="AC62" s="30">
        <v>0</v>
      </c>
      <c r="AD62" s="30">
        <v>119.03</v>
      </c>
      <c r="AE62" s="30">
        <v>0</v>
      </c>
      <c r="AF62" s="71"/>
    </row>
    <row r="63" spans="1:32" s="33" customFormat="1" ht="18.75">
      <c r="A63" s="34" t="s">
        <v>23</v>
      </c>
      <c r="B63" s="58">
        <v>2977.456</v>
      </c>
      <c r="C63" s="29">
        <v>39.64</v>
      </c>
      <c r="D63" s="30">
        <v>39.64</v>
      </c>
      <c r="E63" s="30">
        <v>39.64</v>
      </c>
      <c r="F63" s="32">
        <v>1</v>
      </c>
      <c r="G63" s="32">
        <v>1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39645.23</v>
      </c>
      <c r="Q63" s="30">
        <v>39645.23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94">
        <v>0</v>
      </c>
      <c r="X63" s="30">
        <v>0</v>
      </c>
      <c r="Y63" s="30">
        <v>0</v>
      </c>
      <c r="Z63" s="58">
        <v>2937.816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72"/>
    </row>
    <row r="64" spans="1:32" s="33" customFormat="1" ht="141" customHeight="1">
      <c r="A64" s="39" t="s">
        <v>51</v>
      </c>
      <c r="B64" s="29">
        <f>B65</f>
        <v>400</v>
      </c>
      <c r="C64" s="29">
        <f>C65</f>
        <v>400</v>
      </c>
      <c r="D64" s="30">
        <f>D66+D67+D68</f>
        <v>400</v>
      </c>
      <c r="E64" s="30">
        <f>E65</f>
        <v>400</v>
      </c>
      <c r="F64" s="32">
        <v>0.55</v>
      </c>
      <c r="G64" s="32">
        <v>0.55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220</v>
      </c>
      <c r="O64" s="30">
        <v>0</v>
      </c>
      <c r="P64" s="30">
        <v>180</v>
      </c>
      <c r="Q64" s="30">
        <f>Q65</f>
        <v>220</v>
      </c>
      <c r="R64" s="30">
        <v>0</v>
      </c>
      <c r="S64" s="30">
        <f>S65</f>
        <v>180</v>
      </c>
      <c r="T64" s="30">
        <v>0</v>
      </c>
      <c r="U64" s="30">
        <v>0</v>
      </c>
      <c r="V64" s="30">
        <v>0</v>
      </c>
      <c r="W64" s="94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60" t="s">
        <v>55</v>
      </c>
    </row>
    <row r="65" spans="1:32" s="33" customFormat="1" ht="18.75">
      <c r="A65" s="37" t="s">
        <v>25</v>
      </c>
      <c r="B65" s="29">
        <f>B66+B67+B68</f>
        <v>400</v>
      </c>
      <c r="C65" s="29">
        <f>C66+C67+C68</f>
        <v>400</v>
      </c>
      <c r="D65" s="30">
        <f>D66+D67+D68</f>
        <v>400</v>
      </c>
      <c r="E65" s="30">
        <f>E66+E67+E68</f>
        <v>400</v>
      </c>
      <c r="F65" s="32">
        <v>1</v>
      </c>
      <c r="G65" s="32">
        <v>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220</v>
      </c>
      <c r="O65" s="30">
        <v>0</v>
      </c>
      <c r="P65" s="30">
        <v>180</v>
      </c>
      <c r="Q65" s="30">
        <f>Q66+Q67+Q68</f>
        <v>220</v>
      </c>
      <c r="R65" s="30">
        <v>0</v>
      </c>
      <c r="S65" s="30">
        <f>S66+S67+S68</f>
        <v>180</v>
      </c>
      <c r="T65" s="30">
        <v>0</v>
      </c>
      <c r="U65" s="30">
        <v>0</v>
      </c>
      <c r="V65" s="30">
        <v>0</v>
      </c>
      <c r="W65" s="94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61"/>
    </row>
    <row r="66" spans="1:32" s="33" customFormat="1" ht="18.75">
      <c r="A66" s="34" t="s">
        <v>21</v>
      </c>
      <c r="B66" s="29">
        <v>200</v>
      </c>
      <c r="C66" s="29">
        <v>200</v>
      </c>
      <c r="D66" s="30">
        <v>200</v>
      </c>
      <c r="E66" s="30">
        <v>200</v>
      </c>
      <c r="F66" s="32">
        <v>1</v>
      </c>
      <c r="G66" s="32">
        <v>1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200</v>
      </c>
      <c r="O66" s="30">
        <v>0</v>
      </c>
      <c r="P66" s="30">
        <v>0</v>
      </c>
      <c r="Q66" s="30">
        <v>200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94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61"/>
    </row>
    <row r="67" spans="1:32" s="33" customFormat="1" ht="18.75">
      <c r="A67" s="34" t="s">
        <v>22</v>
      </c>
      <c r="B67" s="29">
        <v>20</v>
      </c>
      <c r="C67" s="29">
        <v>20</v>
      </c>
      <c r="D67" s="30">
        <v>20</v>
      </c>
      <c r="E67" s="30">
        <v>20</v>
      </c>
      <c r="F67" s="32">
        <v>1</v>
      </c>
      <c r="G67" s="32">
        <v>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20</v>
      </c>
      <c r="O67" s="30">
        <v>0</v>
      </c>
      <c r="P67" s="30">
        <v>0</v>
      </c>
      <c r="Q67" s="30">
        <v>20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94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61"/>
    </row>
    <row r="68" spans="1:32" s="33" customFormat="1" ht="18.75">
      <c r="A68" s="34" t="s">
        <v>23</v>
      </c>
      <c r="B68" s="29">
        <v>180</v>
      </c>
      <c r="C68" s="29">
        <v>180</v>
      </c>
      <c r="D68" s="30">
        <v>180</v>
      </c>
      <c r="E68" s="30">
        <v>180</v>
      </c>
      <c r="F68" s="32">
        <v>1</v>
      </c>
      <c r="G68" s="32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180</v>
      </c>
      <c r="Q68" s="30">
        <v>0</v>
      </c>
      <c r="R68" s="30">
        <v>0</v>
      </c>
      <c r="S68" s="30">
        <v>180</v>
      </c>
      <c r="T68" s="30">
        <v>0</v>
      </c>
      <c r="U68" s="30">
        <v>0</v>
      </c>
      <c r="V68" s="30">
        <v>0</v>
      </c>
      <c r="W68" s="94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62"/>
    </row>
    <row r="69" spans="1:32" s="33" customFormat="1" ht="125.25" customHeight="1">
      <c r="A69" s="39" t="s">
        <v>35</v>
      </c>
      <c r="B69" s="29">
        <v>2937.81</v>
      </c>
      <c r="C69" s="29">
        <v>2937.81</v>
      </c>
      <c r="D69" s="30">
        <v>2937.814</v>
      </c>
      <c r="E69" s="30">
        <v>0</v>
      </c>
      <c r="F69" s="32">
        <v>0</v>
      </c>
      <c r="G69" s="32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94">
        <v>0</v>
      </c>
      <c r="X69" s="30">
        <v>0</v>
      </c>
      <c r="Y69" s="30">
        <v>0</v>
      </c>
      <c r="Z69" s="30">
        <v>731.53</v>
      </c>
      <c r="AA69" s="30">
        <v>0</v>
      </c>
      <c r="AB69" s="30">
        <v>1482.96</v>
      </c>
      <c r="AC69" s="30">
        <v>0</v>
      </c>
      <c r="AD69" s="30">
        <v>731.53</v>
      </c>
      <c r="AE69" s="30">
        <v>0</v>
      </c>
      <c r="AF69" s="63" t="s">
        <v>56</v>
      </c>
    </row>
    <row r="70" spans="1:32" s="33" customFormat="1" ht="18.75">
      <c r="A70" s="37" t="s">
        <v>25</v>
      </c>
      <c r="B70" s="29">
        <v>2937.81</v>
      </c>
      <c r="C70" s="29">
        <v>2937.81</v>
      </c>
      <c r="D70" s="30">
        <v>2937.81</v>
      </c>
      <c r="E70" s="30">
        <v>0</v>
      </c>
      <c r="F70" s="32">
        <v>0</v>
      </c>
      <c r="G70" s="32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94">
        <v>0</v>
      </c>
      <c r="X70" s="30">
        <v>0</v>
      </c>
      <c r="Y70" s="30">
        <v>0</v>
      </c>
      <c r="Z70" s="30">
        <v>731.53</v>
      </c>
      <c r="AA70" s="30">
        <v>0</v>
      </c>
      <c r="AB70" s="30">
        <f>AB69</f>
        <v>1482.96</v>
      </c>
      <c r="AC70" s="30">
        <v>0</v>
      </c>
      <c r="AD70" s="30">
        <v>731.53</v>
      </c>
      <c r="AE70" s="30">
        <v>0</v>
      </c>
      <c r="AF70" s="64"/>
    </row>
    <row r="71" spans="1:32" s="33" customFormat="1" ht="18.75">
      <c r="A71" s="34" t="s">
        <v>23</v>
      </c>
      <c r="B71" s="29">
        <v>2937.81</v>
      </c>
      <c r="C71" s="29">
        <v>2937.81</v>
      </c>
      <c r="D71" s="30">
        <v>2937.81</v>
      </c>
      <c r="E71" s="30">
        <v>0</v>
      </c>
      <c r="F71" s="32">
        <v>0</v>
      </c>
      <c r="G71" s="32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94">
        <v>0</v>
      </c>
      <c r="X71" s="30">
        <v>0</v>
      </c>
      <c r="Y71" s="30">
        <v>0</v>
      </c>
      <c r="Z71" s="30">
        <v>731.53</v>
      </c>
      <c r="AA71" s="30">
        <v>0</v>
      </c>
      <c r="AB71" s="30">
        <f>AB69</f>
        <v>1482.96</v>
      </c>
      <c r="AC71" s="30">
        <v>0</v>
      </c>
      <c r="AD71" s="30">
        <v>731.53</v>
      </c>
      <c r="AE71" s="30">
        <v>0</v>
      </c>
      <c r="AF71" s="65"/>
    </row>
    <row r="72" spans="1:32" s="33" customFormat="1" ht="198.75" customHeight="1">
      <c r="A72" s="44" t="s">
        <v>36</v>
      </c>
      <c r="B72" s="29">
        <f>B73</f>
        <v>3835.47</v>
      </c>
      <c r="C72" s="29">
        <f>C73</f>
        <v>3835.47</v>
      </c>
      <c r="D72" s="30">
        <v>3835.47</v>
      </c>
      <c r="E72" s="30">
        <v>0</v>
      </c>
      <c r="F72" s="32">
        <v>0</v>
      </c>
      <c r="G72" s="32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3820.2</v>
      </c>
      <c r="O72" s="30">
        <v>0</v>
      </c>
      <c r="P72" s="30">
        <v>15.4</v>
      </c>
      <c r="Q72" s="30">
        <v>0</v>
      </c>
      <c r="R72" s="30">
        <v>0</v>
      </c>
      <c r="S72" s="30">
        <v>0</v>
      </c>
      <c r="T72" s="30">
        <v>0</v>
      </c>
      <c r="U72" s="30">
        <v>3835.48</v>
      </c>
      <c r="V72" s="30">
        <v>0</v>
      </c>
      <c r="W72" s="94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66" t="s">
        <v>62</v>
      </c>
    </row>
    <row r="73" spans="1:32" s="33" customFormat="1" ht="18.75" customHeight="1">
      <c r="A73" s="37" t="s">
        <v>25</v>
      </c>
      <c r="B73" s="29">
        <f>B74+B75</f>
        <v>3835.47</v>
      </c>
      <c r="C73" s="29">
        <f>C74+C75</f>
        <v>3835.47</v>
      </c>
      <c r="D73" s="30">
        <v>3835.47</v>
      </c>
      <c r="E73" s="30">
        <v>3835.47</v>
      </c>
      <c r="F73" s="32">
        <v>1</v>
      </c>
      <c r="G73" s="32">
        <v>1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3820.2</v>
      </c>
      <c r="O73" s="30">
        <v>0</v>
      </c>
      <c r="P73" s="30">
        <v>15.4</v>
      </c>
      <c r="Q73" s="30">
        <v>0</v>
      </c>
      <c r="R73" s="30">
        <v>0</v>
      </c>
      <c r="S73" s="30">
        <v>0</v>
      </c>
      <c r="T73" s="30">
        <v>0</v>
      </c>
      <c r="U73" s="30">
        <f>SUM(U74,U75)</f>
        <v>3835.48</v>
      </c>
      <c r="V73" s="30">
        <v>0</v>
      </c>
      <c r="W73" s="94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67"/>
    </row>
    <row r="74" spans="1:32" s="33" customFormat="1" ht="19.5" customHeight="1">
      <c r="A74" s="34" t="s">
        <v>21</v>
      </c>
      <c r="B74" s="29">
        <v>897.66</v>
      </c>
      <c r="C74" s="29">
        <v>897.66</v>
      </c>
      <c r="D74" s="30">
        <v>897.66</v>
      </c>
      <c r="E74" s="30">
        <v>897.66</v>
      </c>
      <c r="F74" s="32">
        <v>1</v>
      </c>
      <c r="G74" s="32">
        <v>1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894.1</v>
      </c>
      <c r="O74" s="30">
        <v>0</v>
      </c>
      <c r="P74" s="30">
        <v>3.6</v>
      </c>
      <c r="Q74" s="30">
        <v>0</v>
      </c>
      <c r="R74" s="30">
        <v>0</v>
      </c>
      <c r="S74" s="30">
        <v>0</v>
      </c>
      <c r="T74" s="30">
        <v>0</v>
      </c>
      <c r="U74" s="30">
        <v>897.67</v>
      </c>
      <c r="V74" s="30">
        <v>0</v>
      </c>
      <c r="W74" s="94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67"/>
    </row>
    <row r="75" spans="1:32" s="33" customFormat="1" ht="19.5" customHeight="1">
      <c r="A75" s="34" t="s">
        <v>23</v>
      </c>
      <c r="B75" s="29">
        <v>2937.81</v>
      </c>
      <c r="C75" s="29">
        <v>2937.81</v>
      </c>
      <c r="D75" s="30">
        <v>2937.81</v>
      </c>
      <c r="E75" s="30">
        <v>2937.81</v>
      </c>
      <c r="F75" s="32">
        <v>1</v>
      </c>
      <c r="G75" s="32">
        <v>1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2926.1</v>
      </c>
      <c r="O75" s="30">
        <v>0</v>
      </c>
      <c r="P75" s="30">
        <v>11.8</v>
      </c>
      <c r="Q75" s="30">
        <v>0</v>
      </c>
      <c r="R75" s="30">
        <v>0</v>
      </c>
      <c r="S75" s="30">
        <v>0</v>
      </c>
      <c r="T75" s="30">
        <v>0</v>
      </c>
      <c r="U75" s="30">
        <v>2937.81</v>
      </c>
      <c r="V75" s="30">
        <v>0</v>
      </c>
      <c r="W75" s="94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68"/>
    </row>
    <row r="76" spans="1:32" s="33" customFormat="1" ht="116.25" customHeight="1">
      <c r="A76" s="31" t="s">
        <v>37</v>
      </c>
      <c r="B76" s="29"/>
      <c r="C76" s="29"/>
      <c r="D76" s="30"/>
      <c r="E76" s="30"/>
      <c r="F76" s="32"/>
      <c r="G76" s="32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94"/>
      <c r="X76" s="30"/>
      <c r="Y76" s="30"/>
      <c r="Z76" s="30"/>
      <c r="AA76" s="30"/>
      <c r="AB76" s="30"/>
      <c r="AC76" s="30"/>
      <c r="AD76" s="30"/>
      <c r="AE76" s="30"/>
      <c r="AF76" s="45"/>
    </row>
    <row r="77" spans="1:32" s="33" customFormat="1" ht="114" customHeight="1">
      <c r="A77" s="31" t="s">
        <v>38</v>
      </c>
      <c r="B77" s="29"/>
      <c r="C77" s="29"/>
      <c r="D77" s="30"/>
      <c r="E77" s="30"/>
      <c r="F77" s="32"/>
      <c r="G77" s="32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94"/>
      <c r="X77" s="30"/>
      <c r="Y77" s="30"/>
      <c r="Z77" s="30"/>
      <c r="AA77" s="30"/>
      <c r="AB77" s="30"/>
      <c r="AC77" s="30"/>
      <c r="AD77" s="30"/>
      <c r="AE77" s="30"/>
      <c r="AF77" s="29"/>
    </row>
    <row r="78" spans="1:32" s="33" customFormat="1" ht="18.75">
      <c r="A78" s="34" t="s">
        <v>19</v>
      </c>
      <c r="B78" s="29"/>
      <c r="C78" s="29"/>
      <c r="D78" s="30"/>
      <c r="E78" s="30"/>
      <c r="F78" s="32"/>
      <c r="G78" s="32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94"/>
      <c r="X78" s="30"/>
      <c r="Y78" s="30"/>
      <c r="Z78" s="30"/>
      <c r="AA78" s="30"/>
      <c r="AB78" s="30"/>
      <c r="AC78" s="30"/>
      <c r="AD78" s="30"/>
      <c r="AE78" s="30"/>
      <c r="AF78" s="29"/>
    </row>
    <row r="79" spans="1:32" s="33" customFormat="1" ht="56.25">
      <c r="A79" s="39" t="s">
        <v>39</v>
      </c>
      <c r="B79" s="29">
        <v>10704800</v>
      </c>
      <c r="C79" s="30">
        <v>13223.9</v>
      </c>
      <c r="D79" s="92">
        <v>13223.9</v>
      </c>
      <c r="E79" s="92">
        <f>I79+K79+M79+O79+Q79+S79+U79+W79+Y79+AA79+AC79+AE79</f>
        <v>10329.36</v>
      </c>
      <c r="F79" s="93">
        <v>0.78</v>
      </c>
      <c r="G79" s="93">
        <v>0.78</v>
      </c>
      <c r="H79" s="30">
        <v>2679.14</v>
      </c>
      <c r="I79" s="30">
        <v>2408.76</v>
      </c>
      <c r="J79" s="30">
        <v>1188.3</v>
      </c>
      <c r="K79" s="30">
        <v>1374.38</v>
      </c>
      <c r="L79" s="30">
        <v>644.02</v>
      </c>
      <c r="M79" s="30">
        <v>484.2</v>
      </c>
      <c r="N79" s="30">
        <v>1349.79</v>
      </c>
      <c r="O79" s="30">
        <v>1363.92</v>
      </c>
      <c r="P79" s="30">
        <v>1361.04</v>
      </c>
      <c r="Q79" s="30">
        <v>1289.4</v>
      </c>
      <c r="R79" s="30">
        <v>716.7</v>
      </c>
      <c r="S79" s="30">
        <v>680.78</v>
      </c>
      <c r="T79" s="30">
        <v>1425.27</v>
      </c>
      <c r="U79" s="30">
        <v>1695.96</v>
      </c>
      <c r="V79" s="30">
        <v>1388.36</v>
      </c>
      <c r="W79" s="94">
        <v>1031.96</v>
      </c>
      <c r="X79" s="30">
        <v>321</v>
      </c>
      <c r="Y79" s="30">
        <v>0</v>
      </c>
      <c r="Z79" s="30">
        <v>820.77</v>
      </c>
      <c r="AA79" s="30">
        <v>0</v>
      </c>
      <c r="AB79" s="30">
        <v>322.87</v>
      </c>
      <c r="AC79" s="30">
        <v>0</v>
      </c>
      <c r="AD79" s="30">
        <v>1092.64</v>
      </c>
      <c r="AE79" s="30">
        <v>0</v>
      </c>
      <c r="AF79" s="29"/>
    </row>
    <row r="80" spans="1:32" s="33" customFormat="1" ht="18.75">
      <c r="A80" s="37" t="s">
        <v>25</v>
      </c>
      <c r="B80" s="29">
        <v>13909</v>
      </c>
      <c r="C80" s="29">
        <f>C79</f>
        <v>13223.9</v>
      </c>
      <c r="D80" s="30">
        <v>13223.9</v>
      </c>
      <c r="E80" s="30">
        <f aca="true" t="shared" si="0" ref="E80:H81">E79</f>
        <v>10329.36</v>
      </c>
      <c r="F80" s="32">
        <f t="shared" si="0"/>
        <v>0.78</v>
      </c>
      <c r="G80" s="32">
        <f t="shared" si="0"/>
        <v>0.78</v>
      </c>
      <c r="H80" s="30">
        <f t="shared" si="0"/>
        <v>2679.14</v>
      </c>
      <c r="I80" s="30">
        <v>2408.76</v>
      </c>
      <c r="J80" s="30">
        <f>J79</f>
        <v>1188.3</v>
      </c>
      <c r="K80" s="30">
        <v>1374.38</v>
      </c>
      <c r="L80" s="30">
        <f>L79</f>
        <v>644.02</v>
      </c>
      <c r="M80" s="30">
        <v>484.2</v>
      </c>
      <c r="N80" s="30">
        <f aca="true" t="shared" si="1" ref="N80:T80">N79</f>
        <v>1349.79</v>
      </c>
      <c r="O80" s="30">
        <f t="shared" si="1"/>
        <v>1363.92</v>
      </c>
      <c r="P80" s="30">
        <f t="shared" si="1"/>
        <v>1361.04</v>
      </c>
      <c r="Q80" s="30">
        <f t="shared" si="1"/>
        <v>1289.4</v>
      </c>
      <c r="R80" s="30">
        <f t="shared" si="1"/>
        <v>716.7</v>
      </c>
      <c r="S80" s="30">
        <f t="shared" si="1"/>
        <v>680.78</v>
      </c>
      <c r="T80" s="30">
        <f t="shared" si="1"/>
        <v>1425.27</v>
      </c>
      <c r="U80" s="30">
        <f>U79</f>
        <v>1695.96</v>
      </c>
      <c r="V80" s="30">
        <f>V79</f>
        <v>1388.36</v>
      </c>
      <c r="W80" s="94">
        <f>W79</f>
        <v>1031.96</v>
      </c>
      <c r="X80" s="30">
        <v>321</v>
      </c>
      <c r="Y80" s="30">
        <v>0</v>
      </c>
      <c r="Z80" s="30">
        <f>Z79</f>
        <v>820.77</v>
      </c>
      <c r="AA80" s="30">
        <v>0</v>
      </c>
      <c r="AB80" s="30">
        <f>AB79</f>
        <v>322.87</v>
      </c>
      <c r="AC80" s="30">
        <v>0</v>
      </c>
      <c r="AD80" s="30">
        <f>AD79</f>
        <v>1092.64</v>
      </c>
      <c r="AE80" s="30">
        <v>0</v>
      </c>
      <c r="AF80" s="29"/>
    </row>
    <row r="81" spans="1:32" s="33" customFormat="1" ht="18.75">
      <c r="A81" s="34" t="s">
        <v>22</v>
      </c>
      <c r="B81" s="29">
        <v>13909</v>
      </c>
      <c r="C81" s="29">
        <f>C79</f>
        <v>13223.9</v>
      </c>
      <c r="D81" s="30">
        <v>13223.9</v>
      </c>
      <c r="E81" s="30">
        <f t="shared" si="0"/>
        <v>10329.36</v>
      </c>
      <c r="F81" s="32">
        <f t="shared" si="0"/>
        <v>0.78</v>
      </c>
      <c r="G81" s="32">
        <f t="shared" si="0"/>
        <v>0.78</v>
      </c>
      <c r="H81" s="30">
        <f t="shared" si="0"/>
        <v>2679.14</v>
      </c>
      <c r="I81" s="30">
        <v>2408.76</v>
      </c>
      <c r="J81" s="30">
        <f>J80</f>
        <v>1188.3</v>
      </c>
      <c r="K81" s="30">
        <v>1374.38</v>
      </c>
      <c r="L81" s="30">
        <f>L80</f>
        <v>644.02</v>
      </c>
      <c r="M81" s="30">
        <v>484.2</v>
      </c>
      <c r="N81" s="30">
        <f>N79</f>
        <v>1349.79</v>
      </c>
      <c r="O81" s="30">
        <f>O79</f>
        <v>1363.92</v>
      </c>
      <c r="P81" s="30">
        <v>1361.04</v>
      </c>
      <c r="Q81" s="30">
        <f>Q79</f>
        <v>1289.4</v>
      </c>
      <c r="R81" s="30">
        <f>R80</f>
        <v>716.7</v>
      </c>
      <c r="S81" s="30">
        <f>S80</f>
        <v>680.78</v>
      </c>
      <c r="T81" s="30">
        <f>T80</f>
        <v>1425.27</v>
      </c>
      <c r="U81" s="30">
        <f>U79</f>
        <v>1695.96</v>
      </c>
      <c r="V81" s="30">
        <f>V80</f>
        <v>1388.36</v>
      </c>
      <c r="W81" s="94">
        <f>W79</f>
        <v>1031.96</v>
      </c>
      <c r="X81" s="30">
        <v>234.997</v>
      </c>
      <c r="Y81" s="30">
        <v>0</v>
      </c>
      <c r="Z81" s="30">
        <f>Z80</f>
        <v>820.77</v>
      </c>
      <c r="AA81" s="30">
        <v>0</v>
      </c>
      <c r="AB81" s="30">
        <f>AB80</f>
        <v>322.87</v>
      </c>
      <c r="AC81" s="30">
        <v>0</v>
      </c>
      <c r="AD81" s="30">
        <f>AD80</f>
        <v>1092.64</v>
      </c>
      <c r="AE81" s="30">
        <v>0</v>
      </c>
      <c r="AF81" s="29"/>
    </row>
    <row r="82" spans="1:32" s="33" customFormat="1" ht="56.25">
      <c r="A82" s="39" t="s">
        <v>40</v>
      </c>
      <c r="B82" s="29">
        <v>5682.6</v>
      </c>
      <c r="C82" s="29">
        <f>B82</f>
        <v>5682.6</v>
      </c>
      <c r="D82" s="30">
        <v>5682.6</v>
      </c>
      <c r="E82" s="30">
        <f>I82+K82+M82+O82+Q82+S82+U82+W82+Y82+AA82+AC82+AE82</f>
        <v>4457.01</v>
      </c>
      <c r="F82" s="32">
        <v>0.78</v>
      </c>
      <c r="G82" s="32">
        <v>0.78</v>
      </c>
      <c r="H82" s="30">
        <v>1071.31</v>
      </c>
      <c r="I82" s="30">
        <v>1052</v>
      </c>
      <c r="J82" s="30">
        <v>574.14</v>
      </c>
      <c r="K82" s="30">
        <v>586.22</v>
      </c>
      <c r="L82" s="30">
        <v>215.26</v>
      </c>
      <c r="M82" s="30">
        <v>187</v>
      </c>
      <c r="N82" s="30">
        <v>863.24</v>
      </c>
      <c r="O82" s="30">
        <v>883.87</v>
      </c>
      <c r="P82" s="30">
        <v>694.16</v>
      </c>
      <c r="Q82" s="30">
        <v>282.37</v>
      </c>
      <c r="R82" s="30">
        <v>454.23</v>
      </c>
      <c r="S82" s="30">
        <v>313.18</v>
      </c>
      <c r="T82" s="30">
        <v>395.67</v>
      </c>
      <c r="U82" s="30">
        <v>454.85</v>
      </c>
      <c r="V82" s="30">
        <v>536.65</v>
      </c>
      <c r="W82" s="94">
        <v>697.52</v>
      </c>
      <c r="X82" s="30">
        <v>365.73</v>
      </c>
      <c r="Y82" s="30">
        <v>0</v>
      </c>
      <c r="Z82" s="30">
        <v>255.56</v>
      </c>
      <c r="AA82" s="30">
        <v>0</v>
      </c>
      <c r="AB82" s="30">
        <v>164.62</v>
      </c>
      <c r="AC82" s="30">
        <v>0</v>
      </c>
      <c r="AD82" s="30">
        <v>92.02</v>
      </c>
      <c r="AE82" s="30">
        <v>0</v>
      </c>
      <c r="AF82" s="29"/>
    </row>
    <row r="83" spans="1:32" s="33" customFormat="1" ht="18.75">
      <c r="A83" s="37" t="s">
        <v>25</v>
      </c>
      <c r="B83" s="29">
        <f>B84</f>
        <v>5682.6</v>
      </c>
      <c r="C83" s="29">
        <f>B83</f>
        <v>5682.6</v>
      </c>
      <c r="D83" s="30">
        <v>5682.6</v>
      </c>
      <c r="E83" s="30">
        <f>E82</f>
        <v>4457.01</v>
      </c>
      <c r="F83" s="32">
        <f>F82</f>
        <v>0.78</v>
      </c>
      <c r="G83" s="32">
        <f>G82</f>
        <v>0.78</v>
      </c>
      <c r="H83" s="30">
        <f>H82</f>
        <v>1071.31</v>
      </c>
      <c r="I83" s="30">
        <v>1052</v>
      </c>
      <c r="J83" s="30">
        <f>J82</f>
        <v>574.14</v>
      </c>
      <c r="K83" s="30">
        <v>586.21</v>
      </c>
      <c r="L83" s="30">
        <f aca="true" t="shared" si="2" ref="L83:V83">L82</f>
        <v>215.26</v>
      </c>
      <c r="M83" s="30">
        <f t="shared" si="2"/>
        <v>187</v>
      </c>
      <c r="N83" s="30">
        <f t="shared" si="2"/>
        <v>863.24</v>
      </c>
      <c r="O83" s="30">
        <f t="shared" si="2"/>
        <v>883.87</v>
      </c>
      <c r="P83" s="30">
        <f t="shared" si="2"/>
        <v>694.16</v>
      </c>
      <c r="Q83" s="30">
        <f t="shared" si="2"/>
        <v>282.37</v>
      </c>
      <c r="R83" s="30">
        <f t="shared" si="2"/>
        <v>454.23</v>
      </c>
      <c r="S83" s="30">
        <f t="shared" si="2"/>
        <v>313.18</v>
      </c>
      <c r="T83" s="30">
        <f t="shared" si="2"/>
        <v>395.67</v>
      </c>
      <c r="U83" s="30">
        <f t="shared" si="2"/>
        <v>454.85</v>
      </c>
      <c r="V83" s="30">
        <f t="shared" si="2"/>
        <v>536.65</v>
      </c>
      <c r="W83" s="94">
        <f>W82</f>
        <v>697.52</v>
      </c>
      <c r="X83" s="30">
        <f>X82</f>
        <v>365.73</v>
      </c>
      <c r="Y83" s="30">
        <v>0</v>
      </c>
      <c r="Z83" s="30">
        <f>Z82</f>
        <v>255.56</v>
      </c>
      <c r="AA83" s="30">
        <v>0</v>
      </c>
      <c r="AB83" s="30">
        <f>AB82</f>
        <v>164.62</v>
      </c>
      <c r="AC83" s="30">
        <v>0</v>
      </c>
      <c r="AD83" s="30">
        <f>AD82</f>
        <v>92.02</v>
      </c>
      <c r="AE83" s="30">
        <v>0</v>
      </c>
      <c r="AF83" s="29"/>
    </row>
    <row r="84" spans="1:32" s="33" customFormat="1" ht="18.75">
      <c r="A84" s="34" t="s">
        <v>22</v>
      </c>
      <c r="B84" s="29">
        <v>5682.6</v>
      </c>
      <c r="C84" s="29">
        <f>B84</f>
        <v>5682.6</v>
      </c>
      <c r="D84" s="30">
        <v>5682.6</v>
      </c>
      <c r="E84" s="30">
        <f>E83</f>
        <v>4457.01</v>
      </c>
      <c r="F84" s="32">
        <f>F83</f>
        <v>0.78</v>
      </c>
      <c r="G84" s="32">
        <f>G82</f>
        <v>0.78</v>
      </c>
      <c r="H84" s="30">
        <f>H82</f>
        <v>1071.31</v>
      </c>
      <c r="I84" s="30">
        <v>1052</v>
      </c>
      <c r="J84" s="30">
        <f>J82</f>
        <v>574.14</v>
      </c>
      <c r="K84" s="30">
        <v>586.21</v>
      </c>
      <c r="L84" s="30">
        <f aca="true" t="shared" si="3" ref="L84:V84">L82</f>
        <v>215.26</v>
      </c>
      <c r="M84" s="30">
        <f t="shared" si="3"/>
        <v>187</v>
      </c>
      <c r="N84" s="30">
        <f t="shared" si="3"/>
        <v>863.24</v>
      </c>
      <c r="O84" s="30">
        <f t="shared" si="3"/>
        <v>883.87</v>
      </c>
      <c r="P84" s="30">
        <f t="shared" si="3"/>
        <v>694.16</v>
      </c>
      <c r="Q84" s="30">
        <f t="shared" si="3"/>
        <v>282.37</v>
      </c>
      <c r="R84" s="30">
        <f t="shared" si="3"/>
        <v>454.23</v>
      </c>
      <c r="S84" s="30">
        <f t="shared" si="3"/>
        <v>313.18</v>
      </c>
      <c r="T84" s="30">
        <f t="shared" si="3"/>
        <v>395.67</v>
      </c>
      <c r="U84" s="30">
        <f t="shared" si="3"/>
        <v>454.85</v>
      </c>
      <c r="V84" s="30">
        <f t="shared" si="3"/>
        <v>536.65</v>
      </c>
      <c r="W84" s="94">
        <f>W82</f>
        <v>697.52</v>
      </c>
      <c r="X84" s="30">
        <f>X82</f>
        <v>365.73</v>
      </c>
      <c r="Y84" s="30">
        <v>0</v>
      </c>
      <c r="Z84" s="30">
        <f>Z82</f>
        <v>255.56</v>
      </c>
      <c r="AA84" s="30">
        <v>0</v>
      </c>
      <c r="AB84" s="30">
        <f>AB82</f>
        <v>164.62</v>
      </c>
      <c r="AC84" s="30">
        <v>0</v>
      </c>
      <c r="AD84" s="30">
        <f>AD82</f>
        <v>92.02</v>
      </c>
      <c r="AE84" s="30">
        <v>0</v>
      </c>
      <c r="AF84" s="29"/>
    </row>
    <row r="85" spans="1:32" ht="18.75">
      <c r="A85" s="37" t="s">
        <v>26</v>
      </c>
      <c r="B85" s="29">
        <f>B15+B21+B27+B34+B39+B45+B51+B60+B65+B70+B73+B80+B83</f>
        <v>317217.60599999997</v>
      </c>
      <c r="C85" s="29"/>
      <c r="D85" s="30">
        <f>D15+D21+D34+D39+D45+D51+D60+D65+D70+D73+D80</f>
        <v>169028.57</v>
      </c>
      <c r="E85" s="30">
        <f>E15+D88+E21+E27+E34+E39+E45+E51+E60+E65+E70+E73+E80+E83</f>
        <v>173391.37000000005</v>
      </c>
      <c r="F85" s="32">
        <v>0.2579</v>
      </c>
      <c r="G85" s="32">
        <v>0.87</v>
      </c>
      <c r="H85" s="30">
        <f>H15+H21+H34+H39+H45+H51+H60+H70+H73+H80+H83</f>
        <v>10253.789999999999</v>
      </c>
      <c r="I85" s="30">
        <f>I80+I83</f>
        <v>3460.76</v>
      </c>
      <c r="J85" s="30">
        <f>J34+J39+J45+J51+J60+J70+J73+J80+J83</f>
        <v>1762.44</v>
      </c>
      <c r="K85" s="30">
        <f>K34+K39+K45+K51+K60+K70+K73+K80+K83</f>
        <v>1960.5900000000001</v>
      </c>
      <c r="L85" s="30">
        <f>L34+L39+L45+L51+L60+L70+L73+L80+L83</f>
        <v>59398.54</v>
      </c>
      <c r="M85" s="30">
        <v>0</v>
      </c>
      <c r="N85" s="30">
        <v>6971.49</v>
      </c>
      <c r="O85" s="30">
        <v>2275.31</v>
      </c>
      <c r="P85" s="30">
        <f>SUM(P86,P87,P88)</f>
        <v>760140.6</v>
      </c>
      <c r="Q85" s="30">
        <v>0</v>
      </c>
      <c r="R85" s="30">
        <f>R34+R39+R51+R60+R70+R73+R80+R83</f>
        <v>3378.1</v>
      </c>
      <c r="S85" s="30">
        <v>0</v>
      </c>
      <c r="T85" s="30">
        <f>T34+T39+T45+T51+T60+T70+T73+T80+T83</f>
        <v>59299.409999999996</v>
      </c>
      <c r="U85" s="30">
        <v>0</v>
      </c>
      <c r="V85" s="30">
        <f>V34+V39+V45+V51+V60+V70+V73+V80+V83</f>
        <v>32808.26</v>
      </c>
      <c r="W85" s="94">
        <f>W15+W21+W27+W34+W39+W45+W51+W60+W65+W70+W73+W80+W83</f>
        <v>56492.719999999994</v>
      </c>
      <c r="X85" s="30">
        <f>X34+X39+X45+X51+X60+X70+X73+X80+X83</f>
        <v>11586.73</v>
      </c>
      <c r="Y85" s="30">
        <v>0</v>
      </c>
      <c r="Z85" s="30">
        <f>Z34+Z39+Z51+Z60+Z70+Z73+Z80+Z83</f>
        <v>17025.736</v>
      </c>
      <c r="AA85" s="30">
        <v>0</v>
      </c>
      <c r="AB85" s="30">
        <f>AB15+AB21+AB34+AB39+AB45+AB51+AB60+AB65+AB70+AB73+AB80+AB83</f>
        <v>9707.510000000002</v>
      </c>
      <c r="AC85" s="30">
        <v>0</v>
      </c>
      <c r="AD85" s="30">
        <f>AD15+AD21+AD27+AD34+AD39+AD45+AD51+AD60+AD65+AD70+AD73+AD80+AD83</f>
        <v>102144.58000000002</v>
      </c>
      <c r="AE85" s="30">
        <v>0</v>
      </c>
      <c r="AF85" s="29"/>
    </row>
    <row r="86" spans="1:32" s="33" customFormat="1" ht="18.75">
      <c r="A86" s="34" t="s">
        <v>21</v>
      </c>
      <c r="B86" s="29">
        <f>B17+B23+B35+B41+B47+B53+B61+B66+B74</f>
        <v>197445.27000000002</v>
      </c>
      <c r="C86" s="29"/>
      <c r="D86" s="30">
        <f>D35+D41+D61+D66+D74</f>
        <v>139203.37</v>
      </c>
      <c r="E86" s="30">
        <f>E35+E41+E61+E66+E74</f>
        <v>139203.32</v>
      </c>
      <c r="F86" s="32">
        <v>0.3348</v>
      </c>
      <c r="G86" s="32">
        <v>0.9851</v>
      </c>
      <c r="H86" s="30">
        <f>H35+H41+H61+H74</f>
        <v>0</v>
      </c>
      <c r="I86" s="30">
        <v>0</v>
      </c>
      <c r="J86" s="30">
        <f>J35+J41+J61+J74</f>
        <v>0</v>
      </c>
      <c r="K86" s="30">
        <f>K35+K41+K61+K74</f>
        <v>0</v>
      </c>
      <c r="L86" s="30">
        <f>L35+L41+L61+L74</f>
        <v>58530.03</v>
      </c>
      <c r="M86" s="30">
        <v>0</v>
      </c>
      <c r="N86" s="30">
        <f>N35+N41+N61+N74</f>
        <v>1574.45</v>
      </c>
      <c r="O86" s="30">
        <v>0</v>
      </c>
      <c r="P86" s="30">
        <f>P35+P41+P61+P74</f>
        <v>680353.87</v>
      </c>
      <c r="Q86" s="30">
        <v>0</v>
      </c>
      <c r="R86" s="30">
        <v>0</v>
      </c>
      <c r="S86" s="30">
        <v>0</v>
      </c>
      <c r="T86" s="30">
        <f>T35+T41+T61+T74</f>
        <v>50291.84</v>
      </c>
      <c r="U86" s="30">
        <v>0</v>
      </c>
      <c r="V86" s="30">
        <f>V41</f>
        <v>8085.86</v>
      </c>
      <c r="W86" s="94">
        <v>0</v>
      </c>
      <c r="X86" s="30">
        <f>X35+X41+X61</f>
        <v>10900</v>
      </c>
      <c r="Y86" s="30">
        <v>0</v>
      </c>
      <c r="Z86" s="30">
        <f>Z35+Z41+Z61+Z74</f>
        <v>12161.03</v>
      </c>
      <c r="AA86" s="30">
        <v>0</v>
      </c>
      <c r="AB86" s="30">
        <f>AB35+AB41+AB61+AB66+AB74</f>
        <v>7618.030000000001</v>
      </c>
      <c r="AC86" s="30">
        <v>0</v>
      </c>
      <c r="AD86" s="30">
        <f>AD35+AD41+AD61+AD74</f>
        <v>27562.829999999998</v>
      </c>
      <c r="AE86" s="30">
        <v>0</v>
      </c>
      <c r="AF86" s="29"/>
    </row>
    <row r="87" spans="1:32" s="33" customFormat="1" ht="18.75">
      <c r="A87" s="34" t="s">
        <v>22</v>
      </c>
      <c r="B87" s="29">
        <f>B18+B24+B28+B36+B42+B54+B62+B67+B81+B84</f>
        <v>86991.1</v>
      </c>
      <c r="C87" s="29"/>
      <c r="D87" s="30">
        <f>D18+D24+D28+D36+D42+D54+D62+D67+D81+D84</f>
        <v>59263.7</v>
      </c>
      <c r="E87" s="30">
        <f>E18+E24+E28+E36+E42+E54+E62+E67+E81+E84</f>
        <v>33021.200000000004</v>
      </c>
      <c r="F87" s="32">
        <v>0.2175</v>
      </c>
      <c r="G87" s="32">
        <v>0.3112</v>
      </c>
      <c r="H87" s="30">
        <f>H36+H42+H54+H62+H81+H84</f>
        <v>10253.789999999999</v>
      </c>
      <c r="I87" s="30">
        <v>3750.45</v>
      </c>
      <c r="J87" s="30">
        <f>J36+J42+J54+J62+J81+J84</f>
        <v>1762.44</v>
      </c>
      <c r="K87" s="30">
        <f>K36+K42+K54+K62+K81+K84</f>
        <v>1960.5900000000001</v>
      </c>
      <c r="L87" s="30">
        <f>L36+L42+L54+L62+L81+L84</f>
        <v>859.28</v>
      </c>
      <c r="M87" s="30">
        <v>0</v>
      </c>
      <c r="N87" s="30">
        <v>2470.94</v>
      </c>
      <c r="O87" s="30">
        <v>2275.31</v>
      </c>
      <c r="P87" s="30">
        <f>SUM(P36,P42,P54,P62,P81,P84)</f>
        <v>39949.700000000004</v>
      </c>
      <c r="Q87" s="30">
        <v>0</v>
      </c>
      <c r="R87" s="30">
        <f>R36+R42+R62+R81+R84</f>
        <v>3378.1</v>
      </c>
      <c r="S87" s="30">
        <v>0</v>
      </c>
      <c r="T87" s="30">
        <f>T36+T42+T54+T62+T81+T84</f>
        <v>9007.58</v>
      </c>
      <c r="U87" s="30">
        <v>0</v>
      </c>
      <c r="V87" s="30">
        <f>V36+V42+V62+V81+V84</f>
        <v>4204.7699999999995</v>
      </c>
      <c r="W87" s="94">
        <v>0</v>
      </c>
      <c r="X87" s="30">
        <f>X36+X42+X62+X81+X84</f>
        <v>600.7270000000001</v>
      </c>
      <c r="Y87" s="30">
        <v>0</v>
      </c>
      <c r="Z87" s="30">
        <f>Z36+Z42+Z54+Z62+Z81+Z84</f>
        <v>1195.36</v>
      </c>
      <c r="AA87" s="30">
        <v>0</v>
      </c>
      <c r="AB87" s="30">
        <f>AB36+AB42+AB54+AB62+AB81+AB84</f>
        <v>606.52</v>
      </c>
      <c r="AC87" s="30">
        <v>0</v>
      </c>
      <c r="AD87" s="30">
        <f>AD18+AD24+AD28+AD36+AD42+AD62+AD67+AD81+AD84</f>
        <v>23658.089999999997</v>
      </c>
      <c r="AE87" s="30">
        <v>0</v>
      </c>
      <c r="AF87" s="29"/>
    </row>
    <row r="88" spans="1:32" s="33" customFormat="1" ht="18.75">
      <c r="A88" s="34" t="s">
        <v>23</v>
      </c>
      <c r="B88" s="29">
        <f>B63+B68+B71+B75</f>
        <v>9033.076</v>
      </c>
      <c r="C88" s="29"/>
      <c r="D88" s="30">
        <f>D63+D68+D71+D75</f>
        <v>6095.26</v>
      </c>
      <c r="E88" s="30">
        <f>E63+E68+E71+E75</f>
        <v>3157.45</v>
      </c>
      <c r="F88" s="32">
        <v>0.0065</v>
      </c>
      <c r="G88" s="32">
        <v>0.0065</v>
      </c>
      <c r="H88" s="30">
        <v>0</v>
      </c>
      <c r="I88" s="30">
        <v>0</v>
      </c>
      <c r="J88" s="30">
        <f>J63+J71+J75</f>
        <v>0</v>
      </c>
      <c r="K88" s="30">
        <v>0</v>
      </c>
      <c r="L88" s="30">
        <f>L63+L71+L75</f>
        <v>0</v>
      </c>
      <c r="M88" s="30">
        <v>0</v>
      </c>
      <c r="N88" s="30">
        <f>N63+N71+N75</f>
        <v>2926.1</v>
      </c>
      <c r="O88" s="30">
        <v>0</v>
      </c>
      <c r="P88" s="30">
        <f>SUM(P63,P68,P71,P75)</f>
        <v>39837.030000000006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94">
        <v>0</v>
      </c>
      <c r="X88" s="30">
        <v>0</v>
      </c>
      <c r="Y88" s="30">
        <v>0</v>
      </c>
      <c r="Z88" s="30">
        <f>Z63+Z71+Z75</f>
        <v>3669.3459999999995</v>
      </c>
      <c r="AA88" s="30">
        <v>0</v>
      </c>
      <c r="AB88" s="30">
        <f>AB63+AB71+AB75</f>
        <v>1482.96</v>
      </c>
      <c r="AC88" s="30">
        <v>0</v>
      </c>
      <c r="AD88" s="30">
        <f>AD63+AD71+AD75</f>
        <v>731.53</v>
      </c>
      <c r="AE88" s="30">
        <v>0</v>
      </c>
      <c r="AF88" s="29"/>
    </row>
    <row r="89" spans="1:32" s="33" customFormat="1" ht="18.75">
      <c r="A89" s="34" t="s">
        <v>42</v>
      </c>
      <c r="B89" s="29">
        <f>B29+B49</f>
        <v>35032.06</v>
      </c>
      <c r="C89" s="29"/>
      <c r="D89" s="30">
        <f>D49+D29</f>
        <v>35000</v>
      </c>
      <c r="E89" s="30">
        <f>E29+E49</f>
        <v>0</v>
      </c>
      <c r="F89" s="32">
        <v>0</v>
      </c>
      <c r="G89" s="32">
        <v>0</v>
      </c>
      <c r="H89" s="30">
        <v>0</v>
      </c>
      <c r="I89" s="30">
        <v>0</v>
      </c>
      <c r="J89" s="30">
        <v>0</v>
      </c>
      <c r="K89" s="30">
        <v>0</v>
      </c>
      <c r="L89" s="30">
        <f>L49</f>
        <v>9.23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94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f>AD29+AD49</f>
        <v>35022.83</v>
      </c>
      <c r="AE89" s="30">
        <v>0</v>
      </c>
      <c r="AF89" s="29"/>
    </row>
    <row r="90" spans="2:32" ht="12.75" customHeight="1">
      <c r="B90" s="46"/>
      <c r="C90" s="46"/>
      <c r="D90" s="47"/>
      <c r="E90" s="47"/>
      <c r="F90" s="47"/>
      <c r="G90" s="4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47"/>
      <c r="U90" s="47"/>
      <c r="V90" s="47"/>
      <c r="X90" s="47"/>
      <c r="Y90" s="47"/>
      <c r="Z90" s="47"/>
      <c r="AA90" s="47"/>
      <c r="AB90" s="47"/>
      <c r="AC90" s="47"/>
      <c r="AD90" s="47"/>
      <c r="AE90" s="47"/>
      <c r="AF90" s="2"/>
    </row>
    <row r="91" spans="1:44" s="51" customFormat="1" ht="24.75" customHeight="1">
      <c r="A91" s="48"/>
      <c r="B91" s="73" t="s">
        <v>52</v>
      </c>
      <c r="C91" s="73"/>
      <c r="D91" s="73"/>
      <c r="E91" s="73"/>
      <c r="F91" s="73"/>
      <c r="G91" s="73"/>
      <c r="H91" s="73"/>
      <c r="I91" s="73"/>
      <c r="J91" s="73"/>
      <c r="K91" s="49"/>
      <c r="L91" s="49"/>
      <c r="M91" s="49" t="s">
        <v>69</v>
      </c>
      <c r="N91" s="49"/>
      <c r="O91" s="49"/>
      <c r="P91" s="49"/>
      <c r="Q91" s="50"/>
      <c r="R91" s="49"/>
      <c r="S91" s="49"/>
      <c r="W91" s="95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8"/>
    </row>
    <row r="92" spans="2:44" ht="9.75" customHeight="1">
      <c r="B92" s="2"/>
      <c r="C92" s="2"/>
      <c r="D92" s="2"/>
      <c r="E92" s="2"/>
      <c r="F92" s="2"/>
      <c r="G92" s="2"/>
      <c r="H92" s="47"/>
      <c r="I92" s="47"/>
      <c r="J92" s="47"/>
      <c r="K92" s="47"/>
      <c r="L92" s="47"/>
      <c r="M92" s="47"/>
      <c r="N92" s="47"/>
      <c r="O92" s="47"/>
      <c r="P92" s="47"/>
      <c r="Q92" s="52"/>
      <c r="R92" s="47"/>
      <c r="S92" s="47"/>
      <c r="T92" s="1"/>
      <c r="U92" s="1"/>
      <c r="V92" s="1"/>
      <c r="W92" s="11"/>
      <c r="X92" s="1"/>
      <c r="Y92" s="1"/>
      <c r="Z92" s="1"/>
      <c r="AA92" s="1"/>
      <c r="AB92" s="1"/>
      <c r="AC92" s="1"/>
      <c r="AD92" s="1"/>
      <c r="AE92" s="1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2"/>
    </row>
    <row r="93" spans="1:44" s="11" customFormat="1" ht="48.75" customHeight="1">
      <c r="A93" s="13"/>
      <c r="B93" s="82" t="s">
        <v>70</v>
      </c>
      <c r="C93" s="82"/>
      <c r="D93" s="82"/>
      <c r="E93" s="82"/>
      <c r="F93" s="82"/>
      <c r="G93" s="13"/>
      <c r="H93" s="12"/>
      <c r="I93" s="12"/>
      <c r="J93" s="12"/>
      <c r="K93" s="12"/>
      <c r="L93" s="12"/>
      <c r="M93" s="12"/>
      <c r="N93" s="12"/>
      <c r="O93" s="12"/>
      <c r="P93" s="12"/>
      <c r="Q93" s="18"/>
      <c r="R93" s="12"/>
      <c r="S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3"/>
    </row>
    <row r="94" spans="1:32" s="11" customFormat="1" ht="19.5" customHeight="1">
      <c r="A94" s="13"/>
      <c r="B94" s="83"/>
      <c r="C94" s="83"/>
      <c r="D94" s="83"/>
      <c r="E94" s="83"/>
      <c r="F94" s="83"/>
      <c r="G94" s="83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3"/>
    </row>
  </sheetData>
  <sheetProtection/>
  <mergeCells count="38">
    <mergeCell ref="AF20:AF24"/>
    <mergeCell ref="AF38:AF42"/>
    <mergeCell ref="V6:W6"/>
    <mergeCell ref="X6:Y6"/>
    <mergeCell ref="Z6:AA6"/>
    <mergeCell ref="R6:S6"/>
    <mergeCell ref="AF33:AF36"/>
    <mergeCell ref="AF14:AF19"/>
    <mergeCell ref="B93:F93"/>
    <mergeCell ref="B94:G94"/>
    <mergeCell ref="T6:U6"/>
    <mergeCell ref="A4:S4"/>
    <mergeCell ref="D6:D7"/>
    <mergeCell ref="AF50:AF54"/>
    <mergeCell ref="AF6:AF7"/>
    <mergeCell ref="AB6:AC6"/>
    <mergeCell ref="AF44:AF49"/>
    <mergeCell ref="N6:O6"/>
    <mergeCell ref="G1:H1"/>
    <mergeCell ref="O2:S2"/>
    <mergeCell ref="O3:S3"/>
    <mergeCell ref="A5:R5"/>
    <mergeCell ref="P6:Q6"/>
    <mergeCell ref="A6:A7"/>
    <mergeCell ref="B6:B7"/>
    <mergeCell ref="E6:E7"/>
    <mergeCell ref="C6:C7"/>
    <mergeCell ref="L6:M6"/>
    <mergeCell ref="AF64:AF68"/>
    <mergeCell ref="AF69:AF71"/>
    <mergeCell ref="AF72:AF75"/>
    <mergeCell ref="T5:AE5"/>
    <mergeCell ref="AF59:AF63"/>
    <mergeCell ref="B91:J91"/>
    <mergeCell ref="F6:G6"/>
    <mergeCell ref="AD6:AE6"/>
    <mergeCell ref="H6:I6"/>
    <mergeCell ref="J6:K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5" r:id="rId1"/>
  <rowBreaks count="2" manualBreakCount="2">
    <brk id="30" max="31" man="1"/>
    <brk id="56" max="31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В. Россолова</cp:lastModifiedBy>
  <cp:lastPrinted>2014-08-14T10:01:06Z</cp:lastPrinted>
  <dcterms:created xsi:type="dcterms:W3CDTF">1996-10-08T23:32:33Z</dcterms:created>
  <dcterms:modified xsi:type="dcterms:W3CDTF">2014-09-03T06:04:00Z</dcterms:modified>
  <cp:category/>
  <cp:version/>
  <cp:contentType/>
  <cp:contentStatus/>
</cp:coreProperties>
</file>